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mc:AlternateContent xmlns:mc="http://schemas.openxmlformats.org/markup-compatibility/2006">
    <mc:Choice Requires="x15">
      <x15ac:absPath xmlns:x15ac="http://schemas.microsoft.com/office/spreadsheetml/2010/11/ac" url="\\mil.no\L\FPVS SKJERMET\PVA REISE-FLYTTE-PENDLE\02 FLYTTING\03 Blanketter\01 Innland\Gjeldende skjema\"/>
    </mc:Choice>
  </mc:AlternateContent>
  <xr:revisionPtr revIDLastSave="0" documentId="13_ncr:1_{EAB46C2E-F66B-4B9A-A21E-C776CC1FED88}" xr6:coauthVersionLast="47" xr6:coauthVersionMax="47" xr10:uidLastSave="{00000000-0000-0000-0000-000000000000}"/>
  <bookViews>
    <workbookView xWindow="28680" yWindow="-120" windowWidth="29040" windowHeight="15840" xr2:uid="{00000000-000D-0000-FFFF-FFFF00000000}"/>
  </bookViews>
  <sheets>
    <sheet name="Søknad om flytting" sheetId="1" r:id="rId1"/>
    <sheet name="Pendling ønsket bosted" sheetId="4" r:id="rId2"/>
    <sheet name="Til flyttebyrå" sheetId="7" r:id="rId3"/>
    <sheet name="Avgjørelse" sheetId="2" r:id="rId4"/>
    <sheet name="Innvalg" sheetId="3" state="hidden" r:id="rId5"/>
    <sheet name="Postnummer" sheetId="5" state="hidden" r:id="rId6"/>
  </sheets>
  <definedNames>
    <definedName name="_">Innvalg!#REF!</definedName>
    <definedName name="E">Innvalg!$G$3:$G$5</definedName>
    <definedName name="Ekstrasvar">Innvalg!$G$4:$G$5</definedName>
    <definedName name="Enslig">Innvalg!$D$10:$D$12</definedName>
    <definedName name="Familierelasjon">Innvalg!$L$10:$L$13</definedName>
    <definedName name="Flytting">'Søknad om flytting'!$D$55</definedName>
    <definedName name="Form">Innvalg!$H$19:$H$19</definedName>
    <definedName name="Fremkomstmiddel">Innvalg!$F$11:$F$15</definedName>
    <definedName name="G">Innvalg!$D$3:$D$4</definedName>
    <definedName name="Gift">#REF!</definedName>
    <definedName name="Godtgjørelse">Innvalg!$J$10:$J$11</definedName>
    <definedName name="HerFørUtskrift" localSheetId="0">'Søknad om flytting'!#REF!</definedName>
    <definedName name="ja">'Søknad om flytting'!#REF!</definedName>
    <definedName name="Kost">Innvalg!$J$10:$J$12</definedName>
    <definedName name="Linj">'Søknad om flytting'!$B$54,'Søknad om flytting'!$B$54</definedName>
    <definedName name="nei">'Søknad om flytting'!#REF!</definedName>
    <definedName name="Pendleform">#REF!</definedName>
    <definedName name="Print_Area" localSheetId="1">'Pendling ønsket bosted'!$A$1:$I$92</definedName>
    <definedName name="Print_Area" localSheetId="0">'Søknad om flytting'!$A$1:$J$177</definedName>
    <definedName name="S">Innvalg!$E$3:$E$5</definedName>
    <definedName name="Samboer">Innvalg!$E$3:$E$5</definedName>
    <definedName name="Sivilstatus">#REF!</definedName>
    <definedName name="Status">Innvalg!$B$3:$B$7</definedName>
    <definedName name="Svar">Innvalg!$G$3:$G$5</definedName>
    <definedName name="Svaralternativ">#REF!</definedName>
    <definedName name="_xlnm.Print_Area" localSheetId="1">'Pendling ønsket bosted'!$A$2:$H$102</definedName>
    <definedName name="_xlnm.Print_Area" localSheetId="0">'Søknad om flytting'!$A$2:$I$190</definedName>
    <definedName name="Z_F6C1DBD4_E37D_44E9_A876_8C119E092FFC_.wvu.PrintArea" localSheetId="0" hidden="1">'Søknad om flytting'!$A$2:$H$51</definedName>
  </definedNames>
  <calcPr calcId="191029"/>
  <customWorkbookViews>
    <customWorkbookView name="Eilertsen, Simen Albrigtsen - Personlig visning" guid="{F6C1DBD4-E37D-44E9-A876-8C119E092FFC}" mergeInterval="0" personalView="1" maximized="1" xWindow="-8" yWindow="-8" windowWidth="1936" windowHeight="1056"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1" l="1"/>
  <c r="C13" i="1"/>
  <c r="A34" i="2"/>
  <c r="B160" i="1"/>
  <c r="A79" i="4"/>
  <c r="F70" i="4"/>
  <c r="F68" i="4"/>
  <c r="F72" i="4"/>
  <c r="A24" i="2"/>
  <c r="A27" i="2"/>
  <c r="A22" i="2"/>
  <c r="G10" i="2"/>
  <c r="P30" i="3"/>
  <c r="P29" i="3"/>
  <c r="A19" i="1"/>
  <c r="D65" i="4"/>
  <c r="D64" i="4"/>
  <c r="B61" i="1"/>
  <c r="A44" i="1"/>
  <c r="A45" i="1"/>
  <c r="A43" i="1"/>
  <c r="A45" i="2"/>
  <c r="C2" i="1"/>
  <c r="A40" i="2" s="1"/>
  <c r="E90" i="4"/>
  <c r="E13" i="1"/>
  <c r="D17" i="2"/>
  <c r="D20" i="2"/>
  <c r="F10" i="2"/>
  <c r="C8" i="2"/>
  <c r="D4" i="2"/>
  <c r="E7" i="1"/>
  <c r="A12" i="1"/>
  <c r="A51" i="1"/>
  <c r="B116" i="1"/>
  <c r="F150" i="1"/>
  <c r="E10" i="2"/>
  <c r="H133" i="1"/>
  <c r="H140" i="1"/>
  <c r="I133" i="1"/>
  <c r="I140" i="1"/>
  <c r="I141" i="1"/>
  <c r="H141" i="1"/>
  <c r="G141" i="1"/>
  <c r="I134" i="1"/>
  <c r="H134" i="1"/>
  <c r="A46" i="1"/>
  <c r="A37" i="1"/>
  <c r="A34" i="1"/>
  <c r="A35" i="1"/>
  <c r="D80" i="1"/>
  <c r="E22" i="1"/>
  <c r="D9" i="2"/>
  <c r="E10" i="4"/>
  <c r="C26" i="4" s="1"/>
  <c r="E30" i="1"/>
  <c r="A30" i="1"/>
  <c r="C6" i="4"/>
  <c r="E6" i="4" s="1"/>
  <c r="E61" i="4" s="1"/>
  <c r="D17" i="1"/>
  <c r="A17" i="1"/>
  <c r="A9" i="1"/>
  <c r="E8" i="1"/>
  <c r="A8" i="1"/>
  <c r="E11" i="1"/>
  <c r="E10" i="1"/>
  <c r="E27" i="1"/>
  <c r="G26" i="4"/>
  <c r="A10" i="2"/>
  <c r="A38" i="2"/>
  <c r="A21" i="2"/>
  <c r="C14" i="2"/>
  <c r="A14" i="2"/>
  <c r="A12" i="2"/>
  <c r="A11" i="2"/>
  <c r="D8" i="2"/>
  <c r="D7" i="2"/>
  <c r="A7" i="2"/>
  <c r="C17" i="4"/>
  <c r="B15" i="4"/>
  <c r="A17" i="4" s="1"/>
  <c r="G15" i="4"/>
  <c r="G14" i="4"/>
  <c r="D14" i="4"/>
  <c r="D55" i="4" s="1"/>
  <c r="B14" i="4"/>
  <c r="B55" i="4" s="1"/>
  <c r="A14" i="4"/>
  <c r="A55" i="4" s="1"/>
  <c r="B11" i="4"/>
  <c r="B90" i="4"/>
  <c r="A87" i="4"/>
  <c r="A84" i="4"/>
  <c r="A83" i="4"/>
  <c r="A81" i="4"/>
  <c r="A80" i="4"/>
  <c r="A78" i="4"/>
  <c r="A77" i="4"/>
  <c r="F74" i="4"/>
  <c r="A74" i="4"/>
  <c r="A72" i="4"/>
  <c r="A70" i="4"/>
  <c r="A68" i="4"/>
  <c r="D66" i="4"/>
  <c r="A66" i="4"/>
  <c r="C60" i="4"/>
  <c r="A63" i="4" s="1"/>
  <c r="A43" i="4"/>
  <c r="A42" i="4"/>
  <c r="A36" i="4"/>
  <c r="H33" i="4"/>
  <c r="D72" i="4" s="1"/>
  <c r="A33" i="4"/>
  <c r="H27" i="4"/>
  <c r="F27" i="4"/>
  <c r="C27" i="4"/>
  <c r="G11" i="4"/>
  <c r="A16" i="4"/>
  <c r="H62" i="4" s="1"/>
  <c r="E60" i="1"/>
  <c r="E6" i="1"/>
  <c r="H26" i="1"/>
  <c r="G26" i="1"/>
  <c r="G21" i="1"/>
  <c r="H21" i="1"/>
  <c r="C68" i="1"/>
  <c r="B164" i="1"/>
  <c r="D130" i="1"/>
  <c r="C136" i="1"/>
  <c r="C143" i="1"/>
  <c r="B148" i="1"/>
  <c r="B150" i="1"/>
  <c r="B151" i="1"/>
  <c r="A9" i="2"/>
  <c r="B157" i="1"/>
  <c r="B4" i="2"/>
  <c r="B141" i="1"/>
  <c r="E141" i="1"/>
  <c r="F141" i="1"/>
  <c r="B130" i="1"/>
  <c r="G130" i="1"/>
  <c r="F130" i="1"/>
  <c r="F20" i="2"/>
  <c r="F17" i="2"/>
  <c r="A17" i="2"/>
  <c r="A20" i="2"/>
  <c r="C164" i="1"/>
  <c r="F134" i="1"/>
  <c r="E134" i="1"/>
  <c r="B134" i="1"/>
  <c r="G134" i="1"/>
  <c r="C168" i="1"/>
  <c r="D156" i="1"/>
  <c r="D155" i="1"/>
  <c r="E155" i="1"/>
  <c r="D113" i="1"/>
  <c r="D112" i="1"/>
  <c r="D111" i="1"/>
  <c r="D110" i="1"/>
  <c r="D109" i="1"/>
  <c r="D108" i="1"/>
  <c r="D104" i="1"/>
  <c r="D103" i="1"/>
  <c r="H102" i="1"/>
  <c r="H101" i="1"/>
  <c r="H100" i="1"/>
  <c r="H99" i="1"/>
  <c r="D99" i="1"/>
  <c r="H98" i="1"/>
  <c r="D98" i="1"/>
  <c r="H97" i="1"/>
  <c r="D97" i="1"/>
  <c r="H96" i="1"/>
  <c r="D96" i="1"/>
  <c r="H95" i="1"/>
  <c r="D95" i="1"/>
  <c r="H94" i="1"/>
  <c r="D94" i="1"/>
  <c r="H93" i="1"/>
  <c r="D93" i="1"/>
  <c r="H92" i="1"/>
  <c r="D92" i="1"/>
  <c r="H91" i="1"/>
  <c r="D91" i="1"/>
  <c r="H90" i="1"/>
  <c r="D87" i="1"/>
  <c r="H86" i="1"/>
  <c r="D86" i="1"/>
  <c r="H85" i="1"/>
  <c r="D85" i="1"/>
  <c r="H84" i="1"/>
  <c r="D84" i="1"/>
  <c r="H83" i="1"/>
  <c r="D83" i="1"/>
  <c r="D82" i="1"/>
  <c r="D81" i="1"/>
  <c r="H79" i="1"/>
  <c r="D79" i="1"/>
  <c r="H78" i="1"/>
  <c r="D78" i="1"/>
  <c r="H77" i="1"/>
  <c r="D77" i="1"/>
  <c r="H76" i="1"/>
  <c r="D76" i="1"/>
  <c r="H75" i="1"/>
  <c r="D75" i="1"/>
  <c r="H74" i="1"/>
  <c r="D74" i="1"/>
  <c r="H73" i="1"/>
  <c r="D73" i="1"/>
  <c r="H72" i="1"/>
  <c r="D72" i="1"/>
  <c r="H71" i="1"/>
  <c r="H70" i="1"/>
  <c r="A31" i="2"/>
  <c r="E156" i="1"/>
  <c r="E154" i="1"/>
  <c r="H103" i="1"/>
  <c r="C61" i="4" l="1"/>
  <c r="F60" i="4" s="1"/>
  <c r="A42" i="2"/>
  <c r="A41" i="2"/>
  <c r="H150" i="1"/>
  <c r="C7" i="2" s="1"/>
  <c r="B147" i="1"/>
  <c r="D41" i="2"/>
  <c r="C41" i="2"/>
  <c r="C6" i="2"/>
  <c r="G6" i="4"/>
  <c r="F65" i="4"/>
  <c r="F62" i="4" l="1"/>
  <c r="G62" i="4" s="1"/>
  <c r="D63" i="4"/>
  <c r="B149" i="1"/>
  <c r="F149" i="1"/>
  <c r="A47" i="2"/>
  <c r="A2" i="2"/>
  <c r="A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Eilertsen, Simen Albrigtsen</author>
  </authors>
  <commentList>
    <comment ref="C8" authorId="0" shapeId="0" xr:uid="{00000000-0006-0000-0000-000001000000}">
      <text>
        <r>
          <rPr>
            <b/>
            <sz val="9"/>
            <color indexed="81"/>
            <rFont val="Tahoma"/>
            <family val="2"/>
          </rPr>
          <t>Det kan ikke forventes henting på en eksakt dato.</t>
        </r>
      </text>
    </comment>
    <comment ref="A23" authorId="0" shapeId="0" xr:uid="{00000000-0006-0000-0000-000002000000}">
      <text>
        <r>
          <rPr>
            <b/>
            <sz val="9"/>
            <color indexed="81"/>
            <rFont val="Tahoma"/>
            <family val="2"/>
          </rPr>
          <t>Info om avstand til dør og ankomsted for flyttebyrå.</t>
        </r>
      </text>
    </comment>
    <comment ref="A28" authorId="0" shapeId="0" xr:uid="{00000000-0006-0000-0000-000003000000}">
      <text>
        <r>
          <rPr>
            <b/>
            <sz val="9"/>
            <color indexed="81"/>
            <rFont val="Tahoma"/>
            <family val="2"/>
          </rPr>
          <t xml:space="preserve">Info om avstand til dør og ankomststed for flyttebyrå. 
</t>
        </r>
        <r>
          <rPr>
            <sz val="9"/>
            <color indexed="81"/>
            <rFont val="Tahoma"/>
            <family val="2"/>
          </rPr>
          <t xml:space="preserve">
</t>
        </r>
      </text>
    </comment>
    <comment ref="C30" authorId="0" shapeId="0" xr:uid="{00000000-0006-0000-0000-000004000000}">
      <text>
        <r>
          <rPr>
            <b/>
            <sz val="9"/>
            <color indexed="81"/>
            <rFont val="Tahoma"/>
            <family val="2"/>
          </rPr>
          <t xml:space="preserve">Lagring dekkes på arbeidsgivers disposisjon, i inntil 6 mnd. 
</t>
        </r>
        <r>
          <rPr>
            <sz val="9"/>
            <color indexed="81"/>
            <rFont val="Tahoma"/>
            <family val="2"/>
          </rPr>
          <t xml:space="preserve">
</t>
        </r>
      </text>
    </comment>
  </commentList>
</comments>
</file>

<file path=xl/sharedStrings.xml><?xml version="1.0" encoding="utf-8"?>
<sst xmlns="http://schemas.openxmlformats.org/spreadsheetml/2006/main" count="10617" uniqueCount="7216">
  <si>
    <t>Sivilstatus</t>
  </si>
  <si>
    <t>Gift</t>
  </si>
  <si>
    <t>Samboer</t>
  </si>
  <si>
    <t>Enslig</t>
  </si>
  <si>
    <t>Ja</t>
  </si>
  <si>
    <t>Nei</t>
  </si>
  <si>
    <t>-</t>
  </si>
  <si>
    <t>Ekstrasvar</t>
  </si>
  <si>
    <t>Pendleform</t>
  </si>
  <si>
    <t xml:space="preserve">  </t>
  </si>
  <si>
    <t>Bane/tog</t>
  </si>
  <si>
    <t>Buss</t>
  </si>
  <si>
    <t>Båt</t>
  </si>
  <si>
    <t>Fly</t>
  </si>
  <si>
    <t>Kategorigruppe</t>
  </si>
  <si>
    <t>Gruppe 1</t>
  </si>
  <si>
    <t>Gruppe 2</t>
  </si>
  <si>
    <t xml:space="preserve">Gruppe </t>
  </si>
  <si>
    <t>Godtgjørelse</t>
  </si>
  <si>
    <t>Kost ikke innvilget</t>
  </si>
  <si>
    <t>Sted</t>
  </si>
  <si>
    <t>Dato</t>
  </si>
  <si>
    <t>Familierelasjon</t>
  </si>
  <si>
    <t>Ektefelle/samboer</t>
  </si>
  <si>
    <t>Etternavn:</t>
  </si>
  <si>
    <t>Fornavn:</t>
  </si>
  <si>
    <t>HV</t>
  </si>
  <si>
    <t>DIF</t>
  </si>
  <si>
    <t>FOH</t>
  </si>
  <si>
    <t>HÆR</t>
  </si>
  <si>
    <t>SJØ</t>
  </si>
  <si>
    <t>LUFT</t>
  </si>
  <si>
    <t>FLO</t>
  </si>
  <si>
    <t>CYFOR</t>
  </si>
  <si>
    <t>FSAN</t>
  </si>
  <si>
    <t>FS</t>
  </si>
  <si>
    <t>FHS</t>
  </si>
  <si>
    <t>FPVS</t>
  </si>
  <si>
    <t>LOS</t>
  </si>
  <si>
    <t>FFT</t>
  </si>
  <si>
    <t>FMA</t>
  </si>
  <si>
    <t>Saksbehandlere</t>
  </si>
  <si>
    <t>Astrid Stoltenberg</t>
  </si>
  <si>
    <t>Årsak</t>
  </si>
  <si>
    <t>Ny midlertidig beordring</t>
  </si>
  <si>
    <t>Ny fast beordring</t>
  </si>
  <si>
    <t>under 9 måneder siden</t>
  </si>
  <si>
    <t>over 9 måneder siden</t>
  </si>
  <si>
    <t>Beordringsdato:</t>
  </si>
  <si>
    <t>Utleier/ leietaker</t>
  </si>
  <si>
    <t>Bofellesskap/kollektiv/ medboer</t>
  </si>
  <si>
    <r>
      <t xml:space="preserve">Fremkomstmiddel </t>
    </r>
    <r>
      <rPr>
        <sz val="10"/>
        <color rgb="FFFF0000"/>
        <rFont val="Arial"/>
        <family val="2"/>
      </rPr>
      <t>(bruk denne ved redigering)</t>
    </r>
  </si>
  <si>
    <t>Administrativ kost</t>
  </si>
  <si>
    <t>Fartøy kost</t>
  </si>
  <si>
    <t>Administrativ forlegning</t>
  </si>
  <si>
    <t>Fartøy</t>
  </si>
  <si>
    <t>*En selvstendig bolig er:
1. Bolig eller leilighet (boenhet).
2. Minst 30 kvm boareal hvis du bor alene. Det må tillegges 20 kvm for hver ytterligere beboer som er fylt 15 år. 
3. Du må eie eller leie boenheten i minst ett år fremover. 
4. Boenheten må være din folkeregistrerte adresse.
5. Du må ha tilgang til boenheten alle dager i uken. Dvs. også i helgene og i perioder hvor du ikke jobber.
6. Foreldrehjem eller kvarter er ikke en selvstendig bolig.</t>
  </si>
  <si>
    <t>Ansattnr:</t>
  </si>
  <si>
    <t>Johnny Nergård</t>
  </si>
  <si>
    <t>Jeg bekrefter følgende:</t>
  </si>
  <si>
    <t>5. Egenerklæring</t>
  </si>
  <si>
    <t>*Jeg er kjent med at FPVS kan etterspørre dokumentasjon av gitte opplysninger ved kontroll i ettertid, og at manglende dokumentasjon ansees som ufullstendige opplysninger.</t>
  </si>
  <si>
    <t>Fyll ut hvite felter på side 1 og send inn som Excel-dokument via FiF-portalen</t>
  </si>
  <si>
    <t>Kost pendler</t>
  </si>
  <si>
    <t>2. Personalia</t>
  </si>
  <si>
    <t>Mobilnummer:</t>
  </si>
  <si>
    <t>Haakon Budstikka (digital assistent)</t>
  </si>
  <si>
    <t>Driftsenhet (DIF) i beordrings- perioden:</t>
  </si>
  <si>
    <t>Datter/sønn</t>
  </si>
  <si>
    <t>Stebarn/ Fosterbarn el.l</t>
  </si>
  <si>
    <t>1. Beordring og flytteform</t>
  </si>
  <si>
    <t>Omstilling</t>
  </si>
  <si>
    <t>Ønsket bosted</t>
  </si>
  <si>
    <t>Fratreden</t>
  </si>
  <si>
    <t>Tvungen flytting</t>
  </si>
  <si>
    <t>Varighet</t>
  </si>
  <si>
    <t>Over 1 år</t>
  </si>
  <si>
    <t>Under 1 år</t>
  </si>
  <si>
    <t>3. Opplysninger om boligforhold FØR flytting</t>
  </si>
  <si>
    <t>4. Opplysninger om boligforhold ETTER flytting</t>
  </si>
  <si>
    <t>Boligtype</t>
  </si>
  <si>
    <t>Boligtype:</t>
  </si>
  <si>
    <t>Etasje</t>
  </si>
  <si>
    <t>Gateadresse:</t>
  </si>
  <si>
    <t>Postnummer:</t>
  </si>
  <si>
    <t>Sted:</t>
  </si>
  <si>
    <t>Kvarter/hybel</t>
  </si>
  <si>
    <t>Foreldrehjem</t>
  </si>
  <si>
    <t>U</t>
  </si>
  <si>
    <t>HR-data</t>
  </si>
  <si>
    <t>Navn:</t>
  </si>
  <si>
    <t>Avgjørelse</t>
  </si>
  <si>
    <t>Hjemmel:</t>
  </si>
  <si>
    <t>Underskrift</t>
  </si>
  <si>
    <t>Viktig informasjon til søker</t>
  </si>
  <si>
    <t>Kommentarer / utfyllende opplysninger til søkeren</t>
  </si>
  <si>
    <t>Frakt av motoriserte kjøretøy, båter o.l. dekkes ikke.</t>
  </si>
  <si>
    <t>Har du gjenstander som ikke står på listen - velg en annen med tilsvarende størrelse.</t>
  </si>
  <si>
    <t xml:space="preserve">Ansattnr: </t>
  </si>
  <si>
    <t>Soverom / bruksrom:</t>
  </si>
  <si>
    <t>Gjenstand</t>
  </si>
  <si>
    <t>Antall</t>
  </si>
  <si>
    <t>Volum</t>
  </si>
  <si>
    <t>Stue / spisestue:</t>
  </si>
  <si>
    <t>Seng, enkel</t>
  </si>
  <si>
    <t>Seng, dobbel</t>
  </si>
  <si>
    <t>Skjenk /Bokhylle</t>
  </si>
  <si>
    <t>Nattbord</t>
  </si>
  <si>
    <t>Vitrineskap</t>
  </si>
  <si>
    <t>Lamper</t>
  </si>
  <si>
    <t>Bord</t>
  </si>
  <si>
    <t>Kommode</t>
  </si>
  <si>
    <t>Sidebord</t>
  </si>
  <si>
    <t>PC, stasjonær</t>
  </si>
  <si>
    <t>Store speil/ bilder</t>
  </si>
  <si>
    <t>Skrivebord</t>
  </si>
  <si>
    <t>Sofa (3-seter)</t>
  </si>
  <si>
    <t>Stol</t>
  </si>
  <si>
    <t>Lenestol</t>
  </si>
  <si>
    <t>Garderobeskap</t>
  </si>
  <si>
    <t>Tv-bord</t>
  </si>
  <si>
    <t>Esker</t>
  </si>
  <si>
    <t>Store høyttalere</t>
  </si>
  <si>
    <t xml:space="preserve">TV </t>
  </si>
  <si>
    <t>Andre rom / bod:</t>
  </si>
  <si>
    <t>Lampe/lysekrone</t>
  </si>
  <si>
    <t>Teppe</t>
  </si>
  <si>
    <t>Treningsapparat</t>
  </si>
  <si>
    <t>Piano</t>
  </si>
  <si>
    <t>Hylleplater</t>
  </si>
  <si>
    <t>Spisebord</t>
  </si>
  <si>
    <t>Våpenskap</t>
  </si>
  <si>
    <t>Spisestuestol</t>
  </si>
  <si>
    <t>Garasje / hage:</t>
  </si>
  <si>
    <t>Kjøkken:</t>
  </si>
  <si>
    <t>Hagemøbler</t>
  </si>
  <si>
    <t>Kjøle-/fryseskap</t>
  </si>
  <si>
    <t xml:space="preserve">Ski / Sykkel </t>
  </si>
  <si>
    <t>Komfyr</t>
  </si>
  <si>
    <t>Pulk el.l.</t>
  </si>
  <si>
    <t>Mikrobølgeovn</t>
  </si>
  <si>
    <t>Grill</t>
  </si>
  <si>
    <t>Oppvaskmaskin</t>
  </si>
  <si>
    <t>Gressklipper</t>
  </si>
  <si>
    <t>Vinskap</t>
  </si>
  <si>
    <t>Barnevogn</t>
  </si>
  <si>
    <t>Hageredskap</t>
  </si>
  <si>
    <t>Kjøkkenstol</t>
  </si>
  <si>
    <t>Bildekk</t>
  </si>
  <si>
    <t>Kjøkkenbord</t>
  </si>
  <si>
    <t xml:space="preserve">Snøfreser </t>
  </si>
  <si>
    <t>Zarges kasse</t>
  </si>
  <si>
    <t>Trampoline el.l.</t>
  </si>
  <si>
    <t>Entre / hall:</t>
  </si>
  <si>
    <t>Kajakk</t>
  </si>
  <si>
    <t>Kommode el.l.</t>
  </si>
  <si>
    <t>Veiledende flyttevolum</t>
  </si>
  <si>
    <t>Beskrivelse av øvrig volum:</t>
  </si>
  <si>
    <t>Bad / vaskerom</t>
  </si>
  <si>
    <t>Tørkestativ el.l.</t>
  </si>
  <si>
    <t>Vaskemaskin</t>
  </si>
  <si>
    <t>Tørketrommel</t>
  </si>
  <si>
    <t>Støvsuger</t>
  </si>
  <si>
    <t>Bestilling av oppdrag</t>
  </si>
  <si>
    <t>Til flyttebyrå:</t>
  </si>
  <si>
    <t>Kontaktinformasjon - ansatt</t>
  </si>
  <si>
    <t>E-postadresse:</t>
  </si>
  <si>
    <t>Opplysninger om boligforhold FØR flytting</t>
  </si>
  <si>
    <t>Opplysninger om boligforhold ETTER flytting</t>
  </si>
  <si>
    <t>Ønskede flyttetjenester</t>
  </si>
  <si>
    <r>
      <rPr>
        <b/>
        <sz val="9"/>
        <rFont val="Calibri"/>
        <family val="2"/>
        <scheme val="minor"/>
      </rPr>
      <t>Flyttevolum m3</t>
    </r>
    <r>
      <rPr>
        <sz val="9"/>
        <rFont val="Calibri"/>
        <family val="2"/>
        <scheme val="minor"/>
      </rPr>
      <t>:</t>
    </r>
  </si>
  <si>
    <t>Pris iht. rammeavtale:</t>
  </si>
  <si>
    <t>eks. mva</t>
  </si>
  <si>
    <t>inkl. mva</t>
  </si>
  <si>
    <t>Total pris:</t>
  </si>
  <si>
    <t>Transport inkl. evt pakking:</t>
  </si>
  <si>
    <t>Forsikring:</t>
  </si>
  <si>
    <t>Fakturaadresse:</t>
  </si>
  <si>
    <t>Faktura må merkes:</t>
  </si>
  <si>
    <t>Harstad</t>
  </si>
  <si>
    <t>Adresse etter flytting:</t>
  </si>
  <si>
    <t>Adresse før flytting:</t>
  </si>
  <si>
    <t>Vinjes Transport AS, Marian Louise Jacobsen, tlf: 72900900, e-post: marian@vinjes.no</t>
  </si>
  <si>
    <t>Annet:</t>
  </si>
  <si>
    <t>FD</t>
  </si>
  <si>
    <t>Samboer under 9 mnd</t>
  </si>
  <si>
    <t>Samboer over 9 mnd</t>
  </si>
  <si>
    <t>Militær bolig</t>
  </si>
  <si>
    <t>Sivil e-postadresse:</t>
  </si>
  <si>
    <t>Pendling - Forsvarets intranett</t>
  </si>
  <si>
    <t>Flyttebonus</t>
  </si>
  <si>
    <t>Årsak til søknad:</t>
  </si>
  <si>
    <t>Ansattnummer:</t>
  </si>
  <si>
    <t xml:space="preserve">Følgende innvilges for søkeren
</t>
  </si>
  <si>
    <t>Pendling innvilges som følge av:</t>
  </si>
  <si>
    <t>Innvilges fra dato:</t>
  </si>
  <si>
    <t>til dato:</t>
  </si>
  <si>
    <t>Kategorigruppe:</t>
  </si>
  <si>
    <t>Antall pendlerreiser (t/r) på årsbasis:</t>
  </si>
  <si>
    <t>Antall pendlerreiser (t/r) på ukesbasis:</t>
  </si>
  <si>
    <t>Ukependling</t>
  </si>
  <si>
    <t>Dagpendling</t>
  </si>
  <si>
    <t xml:space="preserve">Kommentarer / utfyllende opplysninger til søker: </t>
  </si>
  <si>
    <t xml:space="preserve">For mer informasjon om pendling, kost og kvarter se intranett: </t>
  </si>
  <si>
    <t>Elektronisk signatur:</t>
  </si>
  <si>
    <t xml:space="preserve">Harstad </t>
  </si>
  <si>
    <t>1. Beordring og pendleform</t>
  </si>
  <si>
    <r>
      <t>Søker pendling fra dato</t>
    </r>
    <r>
      <rPr>
        <u/>
        <sz val="9"/>
        <rFont val="Calibri"/>
        <family val="2"/>
        <scheme val="minor"/>
      </rPr>
      <t>:</t>
    </r>
  </si>
  <si>
    <t>Årsak til pendlersøknad:</t>
  </si>
  <si>
    <t>Pendleform det søkes om:</t>
  </si>
  <si>
    <t>Oppfyller du kravene til en selvstendig bolig*?</t>
  </si>
  <si>
    <t>3. Husstandsmedlemmer med samme folkeregistrerte adresse som deg</t>
  </si>
  <si>
    <t>Familieforhold/relasjon:</t>
  </si>
  <si>
    <r>
      <t xml:space="preserve">Fødselsdato </t>
    </r>
    <r>
      <rPr>
        <u/>
        <sz val="9"/>
        <rFont val="Calibri"/>
        <family val="2"/>
        <scheme val="minor"/>
      </rPr>
      <t>(dd.mm.åå)</t>
    </r>
  </si>
  <si>
    <t>4. Reiserute og fremkomstmiddel</t>
  </si>
  <si>
    <t>Tjenestested (sted/by):</t>
  </si>
  <si>
    <t>Bosted (sted/by):</t>
  </si>
  <si>
    <t>Framkomstmiddel:</t>
  </si>
  <si>
    <t>*Opplysningene oppgitt i denne søknaden er riktige, og jeg er klar over at ufullstendige opplysninger kan medføre at avgjørelsen blir annulert</t>
  </si>
  <si>
    <t>*Jeg aksepterer at uriktig utbetaling og/eller misbruk av pendlerrettigheter medfører trekk i lønn uten ytterligere samtykke.</t>
  </si>
  <si>
    <t>Ukependling Akershus Festning</t>
  </si>
  <si>
    <t>Pendling</t>
  </si>
  <si>
    <t>Sivilstatus:</t>
  </si>
  <si>
    <t>Kategori</t>
  </si>
  <si>
    <t>20A</t>
  </si>
  <si>
    <t>20C</t>
  </si>
  <si>
    <t>Enslig med barn på egen adresse</t>
  </si>
  <si>
    <t>Fremkomstmiddel</t>
  </si>
  <si>
    <t>Postnummer</t>
  </si>
  <si>
    <t>Poststed</t>
  </si>
  <si>
    <t>0001</t>
  </si>
  <si>
    <t>OSLO</t>
  </si>
  <si>
    <t>0010</t>
  </si>
  <si>
    <t>0015</t>
  </si>
  <si>
    <t>0018</t>
  </si>
  <si>
    <t>0021</t>
  </si>
  <si>
    <t>0024</t>
  </si>
  <si>
    <t>0026</t>
  </si>
  <si>
    <t>0028</t>
  </si>
  <si>
    <t>0030</t>
  </si>
  <si>
    <t>0031</t>
  </si>
  <si>
    <t>0032</t>
  </si>
  <si>
    <t>0033</t>
  </si>
  <si>
    <t>0034</t>
  </si>
  <si>
    <t>0037</t>
  </si>
  <si>
    <t>0040</t>
  </si>
  <si>
    <t>0045</t>
  </si>
  <si>
    <t>0046</t>
  </si>
  <si>
    <t>0047</t>
  </si>
  <si>
    <t>0048</t>
  </si>
  <si>
    <t>0050</t>
  </si>
  <si>
    <t>0055</t>
  </si>
  <si>
    <t>0060</t>
  </si>
  <si>
    <t>0081</t>
  </si>
  <si>
    <t>0101</t>
  </si>
  <si>
    <t>0102</t>
  </si>
  <si>
    <t>0103</t>
  </si>
  <si>
    <t>0104</t>
  </si>
  <si>
    <t>0105</t>
  </si>
  <si>
    <t>0106</t>
  </si>
  <si>
    <t>0107</t>
  </si>
  <si>
    <t>0109</t>
  </si>
  <si>
    <t>0110</t>
  </si>
  <si>
    <t>0111</t>
  </si>
  <si>
    <t>0112</t>
  </si>
  <si>
    <t>0113</t>
  </si>
  <si>
    <t>0114</t>
  </si>
  <si>
    <t>0115</t>
  </si>
  <si>
    <t>0116</t>
  </si>
  <si>
    <t>0117</t>
  </si>
  <si>
    <t>0118</t>
  </si>
  <si>
    <t>0119</t>
  </si>
  <si>
    <t>0120</t>
  </si>
  <si>
    <t>0121</t>
  </si>
  <si>
    <t>0122</t>
  </si>
  <si>
    <t>0123</t>
  </si>
  <si>
    <t>0124</t>
  </si>
  <si>
    <t>0125</t>
  </si>
  <si>
    <t>0128</t>
  </si>
  <si>
    <t>0129</t>
  </si>
  <si>
    <t>0130</t>
  </si>
  <si>
    <t>0131</t>
  </si>
  <si>
    <t>0132</t>
  </si>
  <si>
    <t>0133</t>
  </si>
  <si>
    <t>0134</t>
  </si>
  <si>
    <t>0135</t>
  </si>
  <si>
    <t>0136</t>
  </si>
  <si>
    <t>0138</t>
  </si>
  <si>
    <t>0139</t>
  </si>
  <si>
    <t>0140</t>
  </si>
  <si>
    <t>0150</t>
  </si>
  <si>
    <t>0151</t>
  </si>
  <si>
    <t>0152</t>
  </si>
  <si>
    <t>0153</t>
  </si>
  <si>
    <t>0154</t>
  </si>
  <si>
    <t>0155</t>
  </si>
  <si>
    <t>0157</t>
  </si>
  <si>
    <t>0158</t>
  </si>
  <si>
    <t>0159</t>
  </si>
  <si>
    <t>0160</t>
  </si>
  <si>
    <t>0161</t>
  </si>
  <si>
    <t>0162</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</si>
  <si>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</si>
  <si>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</si>
  <si>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</si>
  <si>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</si>
  <si>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</si>
  <si>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</si>
  <si>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</si>
  <si>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</si>
  <si>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</si>
  <si>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</si>
  <si>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</si>
  <si>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</si>
  <si>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</si>
  <si>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</si>
  <si>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</si>
  <si>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</si>
  <si>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</si>
  <si>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</si>
  <si>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</si>
  <si>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</si>
  <si>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</si>
  <si>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</si>
  <si>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</si>
  <si>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</si>
  <si>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</si>
  <si>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0190</t>
  </si>
  <si>
    <t>0191</t>
  </si>
  <si>
    <t>0192</t>
  </si>
  <si>
    <t>0193</t>
  </si>
  <si>
    <t>0194</t>
  </si>
  <si>
    <t>0195</t>
  </si>
  <si>
    <t>0196</t>
  </si>
  <si>
    <t>0198</t>
  </si>
  <si>
    <t>0201</t>
  </si>
  <si>
    <t>0202</t>
  </si>
  <si>
    <t>0203</t>
  </si>
  <si>
    <t>0204</t>
  </si>
  <si>
    <t>0207</t>
  </si>
  <si>
    <t>0208</t>
  </si>
  <si>
    <t>0211</t>
  </si>
  <si>
    <t>0212</t>
  </si>
  <si>
    <t>0213</t>
  </si>
  <si>
    <t>0214</t>
  </si>
  <si>
    <t>0215</t>
  </si>
  <si>
    <t>0216</t>
  </si>
  <si>
    <t>0217</t>
  </si>
  <si>
    <t>0218</t>
  </si>
  <si>
    <t>0230</t>
  </si>
  <si>
    <t>0240</t>
  </si>
  <si>
    <t>0244</t>
  </si>
  <si>
    <t>0247</t>
  </si>
  <si>
    <t>0250</t>
  </si>
  <si>
    <t>0251</t>
  </si>
  <si>
    <t>0252</t>
  </si>
  <si>
    <t>0253</t>
  </si>
  <si>
    <t>0254</t>
  </si>
  <si>
    <t>0255</t>
  </si>
  <si>
    <t>0256</t>
  </si>
  <si>
    <t>0257</t>
  </si>
  <si>
    <t>0258</t>
  </si>
  <si>
    <t>0259</t>
  </si>
  <si>
    <t>0260</t>
  </si>
  <si>
    <t>0262</t>
  </si>
  <si>
    <t>0263</t>
  </si>
  <si>
    <t>0264</t>
  </si>
  <si>
    <t>0265</t>
  </si>
  <si>
    <t>0266</t>
  </si>
  <si>
    <t>0267</t>
  </si>
  <si>
    <t>0268</t>
  </si>
  <si>
    <t>0270</t>
  </si>
  <si>
    <t>0271</t>
  </si>
  <si>
    <t>0272</t>
  </si>
  <si>
    <t>0273</t>
  </si>
  <si>
    <t>0274</t>
  </si>
  <si>
    <t>0275</t>
  </si>
  <si>
    <t>0276</t>
  </si>
  <si>
    <t>0277</t>
  </si>
  <si>
    <t>0278</t>
  </si>
  <si>
    <t>0279</t>
  </si>
  <si>
    <t>0280</t>
  </si>
  <si>
    <t>0281</t>
  </si>
  <si>
    <t>0282</t>
  </si>
  <si>
    <t>0283</t>
  </si>
  <si>
    <t>0284</t>
  </si>
  <si>
    <t>0286</t>
  </si>
  <si>
    <t>0287</t>
  </si>
  <si>
    <t>0301</t>
  </si>
  <si>
    <t>0302</t>
  </si>
  <si>
    <t>0303</t>
  </si>
  <si>
    <t>0304</t>
  </si>
  <si>
    <t>0305</t>
  </si>
  <si>
    <t>0306</t>
  </si>
  <si>
    <t>0307</t>
  </si>
  <si>
    <t>0308</t>
  </si>
  <si>
    <t>0309</t>
  </si>
  <si>
    <t>0311</t>
  </si>
  <si>
    <t>0313</t>
  </si>
  <si>
    <t>0314</t>
  </si>
  <si>
    <t>0315</t>
  </si>
  <si>
    <t>0316</t>
  </si>
  <si>
    <t>0317</t>
  </si>
  <si>
    <t>0318</t>
  </si>
  <si>
    <t>0319</t>
  </si>
  <si>
    <t>0323</t>
  </si>
  <si>
    <t>0330</t>
  </si>
  <si>
    <t>0340</t>
  </si>
  <si>
    <t>0349</t>
  </si>
  <si>
    <t>0350</t>
  </si>
  <si>
    <t>0351</t>
  </si>
  <si>
    <t>0352</t>
  </si>
  <si>
    <t>0353</t>
  </si>
  <si>
    <t>0354</t>
  </si>
  <si>
    <t>0355</t>
  </si>
  <si>
    <t>0356</t>
  </si>
  <si>
    <t>0357</t>
  </si>
  <si>
    <t>0358</t>
  </si>
  <si>
    <t>0359</t>
  </si>
  <si>
    <t>0360</t>
  </si>
  <si>
    <t>0361</t>
  </si>
  <si>
    <t>0362</t>
  </si>
  <si>
    <t>0363</t>
  </si>
  <si>
    <t>0364</t>
  </si>
  <si>
    <t>0365</t>
  </si>
  <si>
    <t>0366</t>
  </si>
  <si>
    <t>0367</t>
  </si>
  <si>
    <t>0368</t>
  </si>
  <si>
    <t>0369</t>
  </si>
  <si>
    <t>0370</t>
  </si>
  <si>
    <t>0371</t>
  </si>
  <si>
    <t>0372</t>
  </si>
  <si>
    <t>0373</t>
  </si>
  <si>
    <t>0374</t>
  </si>
  <si>
    <t>0375</t>
  </si>
  <si>
    <t>0376</t>
  </si>
  <si>
    <t>0377</t>
  </si>
  <si>
    <t>0378</t>
  </si>
  <si>
    <t>0379</t>
  </si>
  <si>
    <t>0380</t>
  </si>
  <si>
    <t>0381</t>
  </si>
  <si>
    <t>0382</t>
  </si>
  <si>
    <t>0383</t>
  </si>
  <si>
    <t>0401</t>
  </si>
  <si>
    <t>0402</t>
  </si>
  <si>
    <t>0403</t>
  </si>
  <si>
    <t>0404</t>
  </si>
  <si>
    <t>0405</t>
  </si>
  <si>
    <t>0406</t>
  </si>
  <si>
    <t>0409</t>
  </si>
  <si>
    <t>0410</t>
  </si>
  <si>
    <t>0411</t>
  </si>
  <si>
    <t>0412</t>
  </si>
  <si>
    <t>0413</t>
  </si>
  <si>
    <t>0415</t>
  </si>
  <si>
    <t>0421</t>
  </si>
  <si>
    <t>0422</t>
  </si>
  <si>
    <t>0423</t>
  </si>
  <si>
    <t>0424</t>
  </si>
  <si>
    <t>0440</t>
  </si>
  <si>
    <t>0441</t>
  </si>
  <si>
    <t>0442</t>
  </si>
  <si>
    <t>0445</t>
  </si>
  <si>
    <t>0450</t>
  </si>
  <si>
    <t>0451</t>
  </si>
  <si>
    <t>0452</t>
  </si>
  <si>
    <t>0454</t>
  </si>
  <si>
    <t>0455</t>
  </si>
  <si>
    <t>0456</t>
  </si>
  <si>
    <t>0457</t>
  </si>
  <si>
    <t>0458</t>
  </si>
  <si>
    <t>0459</t>
  </si>
  <si>
    <t>0460</t>
  </si>
  <si>
    <t>0461</t>
  </si>
  <si>
    <t>0462</t>
  </si>
  <si>
    <t>0463</t>
  </si>
  <si>
    <t>0464</t>
  </si>
  <si>
    <t>0465</t>
  </si>
  <si>
    <t>0467</t>
  </si>
  <si>
    <t>0468</t>
  </si>
  <si>
    <t>0469</t>
  </si>
  <si>
    <t>0470</t>
  </si>
  <si>
    <t>0472</t>
  </si>
  <si>
    <t>0473</t>
  </si>
  <si>
    <t>0474</t>
  </si>
  <si>
    <t>0475</t>
  </si>
  <si>
    <t>0476</t>
  </si>
  <si>
    <t>0477</t>
  </si>
  <si>
    <t>0478</t>
  </si>
  <si>
    <t>0479</t>
  </si>
  <si>
    <t>0480</t>
  </si>
  <si>
    <t>0481</t>
  </si>
  <si>
    <t>0482</t>
  </si>
  <si>
    <t>0483</t>
  </si>
  <si>
    <t>0484</t>
  </si>
  <si>
    <t>0485</t>
  </si>
  <si>
    <t>0486</t>
  </si>
  <si>
    <t>0487</t>
  </si>
  <si>
    <t>0488</t>
  </si>
  <si>
    <t>0489</t>
  </si>
  <si>
    <t>0490</t>
  </si>
  <si>
    <t>0491</t>
  </si>
  <si>
    <t>0492</t>
  </si>
  <si>
    <t>0493</t>
  </si>
  <si>
    <t>0494</t>
  </si>
  <si>
    <t>0495</t>
  </si>
  <si>
    <t>0496</t>
  </si>
  <si>
    <t>0501</t>
  </si>
  <si>
    <t>0502</t>
  </si>
  <si>
    <t>0503</t>
  </si>
  <si>
    <t>0504</t>
  </si>
  <si>
    <t>0505</t>
  </si>
  <si>
    <t>0506</t>
  </si>
  <si>
    <t>0507</t>
  </si>
  <si>
    <t>0508</t>
  </si>
  <si>
    <t>0509</t>
  </si>
  <si>
    <t>0510</t>
  </si>
  <si>
    <t>0511</t>
  </si>
  <si>
    <t>0512</t>
  </si>
  <si>
    <t>0513</t>
  </si>
  <si>
    <t>0515</t>
  </si>
  <si>
    <t>0516</t>
  </si>
  <si>
    <t>0517</t>
  </si>
  <si>
    <t>0518</t>
  </si>
  <si>
    <t>0520</t>
  </si>
  <si>
    <t>0540</t>
  </si>
  <si>
    <t>0550</t>
  </si>
  <si>
    <t>0551</t>
  </si>
  <si>
    <t>0552</t>
  </si>
  <si>
    <t>0553</t>
  </si>
  <si>
    <t>0554</t>
  </si>
  <si>
    <t>0555</t>
  </si>
  <si>
    <t>0556</t>
  </si>
  <si>
    <t>0557</t>
  </si>
  <si>
    <t>0558</t>
  </si>
  <si>
    <t>0559</t>
  </si>
  <si>
    <t>0560</t>
  </si>
  <si>
    <t>0561</t>
  </si>
  <si>
    <t>0562</t>
  </si>
  <si>
    <t>0563</t>
  </si>
  <si>
    <t>0564</t>
  </si>
  <si>
    <t>0565</t>
  </si>
  <si>
    <t>0566</t>
  </si>
  <si>
    <t>0567</t>
  </si>
  <si>
    <t>0568</t>
  </si>
  <si>
    <t>0569</t>
  </si>
  <si>
    <t>0570</t>
  </si>
  <si>
    <t>0571</t>
  </si>
  <si>
    <t>0572</t>
  </si>
  <si>
    <t>0573</t>
  </si>
  <si>
    <t>0574</t>
  </si>
  <si>
    <t>0575</t>
  </si>
  <si>
    <t>0576</t>
  </si>
  <si>
    <t>0577</t>
  </si>
  <si>
    <t>0578</t>
  </si>
  <si>
    <t>0579</t>
  </si>
  <si>
    <t>0580</t>
  </si>
  <si>
    <t>0581</t>
  </si>
  <si>
    <t>0582</t>
  </si>
  <si>
    <t>0583</t>
  </si>
  <si>
    <t>0584</t>
  </si>
  <si>
    <t>0585</t>
  </si>
  <si>
    <t>0586</t>
  </si>
  <si>
    <t>0587</t>
  </si>
  <si>
    <t>0588</t>
  </si>
  <si>
    <t>0589</t>
  </si>
  <si>
    <t>0590</t>
  </si>
  <si>
    <t>0591</t>
  </si>
  <si>
    <t>0592</t>
  </si>
  <si>
    <t>0593</t>
  </si>
  <si>
    <t>0594</t>
  </si>
  <si>
    <t>0595</t>
  </si>
  <si>
    <t>0596</t>
  </si>
  <si>
    <t>0597</t>
  </si>
  <si>
    <t>0598</t>
  </si>
  <si>
    <t>0601</t>
  </si>
  <si>
    <t>0602</t>
  </si>
  <si>
    <t>0603</t>
  </si>
  <si>
    <t>0604</t>
  </si>
  <si>
    <t>0605</t>
  </si>
  <si>
    <t>0606</t>
  </si>
  <si>
    <t>0607</t>
  </si>
  <si>
    <t>0608</t>
  </si>
  <si>
    <t>0609</t>
  </si>
  <si>
    <t>0611</t>
  </si>
  <si>
    <t>0612</t>
  </si>
  <si>
    <t>0613</t>
  </si>
  <si>
    <t>0614</t>
  </si>
  <si>
    <t>0615</t>
  </si>
  <si>
    <t>0616</t>
  </si>
  <si>
    <t>0617</t>
  </si>
  <si>
    <t>0618</t>
  </si>
  <si>
    <t>0619</t>
  </si>
  <si>
    <t>0620</t>
  </si>
  <si>
    <t>0621</t>
  </si>
  <si>
    <t>0622</t>
  </si>
  <si>
    <t>0623</t>
  </si>
  <si>
    <t>0624</t>
  </si>
  <si>
    <t>0626</t>
  </si>
  <si>
    <t>0650</t>
  </si>
  <si>
    <t>0651</t>
  </si>
  <si>
    <t>0652</t>
  </si>
  <si>
    <t>0653</t>
  </si>
  <si>
    <t>0654</t>
  </si>
  <si>
    <t>0655</t>
  </si>
  <si>
    <t>0656</t>
  </si>
  <si>
    <t>0657</t>
  </si>
  <si>
    <t>0658</t>
  </si>
  <si>
    <t>0659</t>
  </si>
  <si>
    <t>0660</t>
  </si>
  <si>
    <t>0661</t>
  </si>
  <si>
    <t>0662</t>
  </si>
  <si>
    <t>0663</t>
  </si>
  <si>
    <t>0664</t>
  </si>
  <si>
    <t>0665</t>
  </si>
  <si>
    <t>0666</t>
  </si>
  <si>
    <t>0667</t>
  </si>
  <si>
    <t>0668</t>
  </si>
  <si>
    <t>0669</t>
  </si>
  <si>
    <t>0670</t>
  </si>
  <si>
    <t>0671</t>
  </si>
  <si>
    <t>0672</t>
  </si>
  <si>
    <t>0673</t>
  </si>
  <si>
    <t>0674</t>
  </si>
  <si>
    <t>0675</t>
  </si>
  <si>
    <t>0676</t>
  </si>
  <si>
    <t>0677</t>
  </si>
  <si>
    <t>0678</t>
  </si>
  <si>
    <t>0679</t>
  </si>
  <si>
    <t>0680</t>
  </si>
  <si>
    <t>0681</t>
  </si>
  <si>
    <t>0682</t>
  </si>
  <si>
    <t>0683</t>
  </si>
  <si>
    <t>0684</t>
  </si>
  <si>
    <t>0685</t>
  </si>
  <si>
    <t>0686</t>
  </si>
  <si>
    <t>0687</t>
  </si>
  <si>
    <t>0688</t>
  </si>
  <si>
    <t>0689</t>
  </si>
  <si>
    <t>0690</t>
  </si>
  <si>
    <t>0691</t>
  </si>
  <si>
    <t>0692</t>
  </si>
  <si>
    <t>0693</t>
  </si>
  <si>
    <t>0694</t>
  </si>
  <si>
    <t>0701</t>
  </si>
  <si>
    <t>0702</t>
  </si>
  <si>
    <t>0705</t>
  </si>
  <si>
    <t>0710</t>
  </si>
  <si>
    <t>0712</t>
  </si>
  <si>
    <t>0750</t>
  </si>
  <si>
    <t>0751</t>
  </si>
  <si>
    <t>0752</t>
  </si>
  <si>
    <t>0753</t>
  </si>
  <si>
    <t>0754</t>
  </si>
  <si>
    <t>0755</t>
  </si>
  <si>
    <t>0756</t>
  </si>
  <si>
    <t>0757</t>
  </si>
  <si>
    <t>0758</t>
  </si>
  <si>
    <t>0760</t>
  </si>
  <si>
    <t>0763</t>
  </si>
  <si>
    <t>0764</t>
  </si>
  <si>
    <t>0765</t>
  </si>
  <si>
    <t>0766</t>
  </si>
  <si>
    <t>0767</t>
  </si>
  <si>
    <t>0768</t>
  </si>
  <si>
    <t>0770</t>
  </si>
  <si>
    <t>0771</t>
  </si>
  <si>
    <t>0772</t>
  </si>
  <si>
    <t>0773</t>
  </si>
  <si>
    <t>0774</t>
  </si>
  <si>
    <t>0775</t>
  </si>
  <si>
    <t>0776</t>
  </si>
  <si>
    <t>0777</t>
  </si>
  <si>
    <t>0778</t>
  </si>
  <si>
    <t>0779</t>
  </si>
  <si>
    <t>0781</t>
  </si>
  <si>
    <t>0782</t>
  </si>
  <si>
    <t>0783</t>
  </si>
  <si>
    <t>0784</t>
  </si>
  <si>
    <t>0785</t>
  </si>
  <si>
    <t>0786</t>
  </si>
  <si>
    <t>0787</t>
  </si>
  <si>
    <t>0788</t>
  </si>
  <si>
    <t>0789</t>
  </si>
  <si>
    <t>0790</t>
  </si>
  <si>
    <t>0791</t>
  </si>
  <si>
    <t>0801</t>
  </si>
  <si>
    <t>0805</t>
  </si>
  <si>
    <t>0806</t>
  </si>
  <si>
    <t>0807</t>
  </si>
  <si>
    <t>0840</t>
  </si>
  <si>
    <t>0850</t>
  </si>
  <si>
    <t>0851</t>
  </si>
  <si>
    <t>0852</t>
  </si>
  <si>
    <t>0853</t>
  </si>
  <si>
    <t>0854</t>
  </si>
  <si>
    <t>0855</t>
  </si>
  <si>
    <t>0856</t>
  </si>
  <si>
    <t>0857</t>
  </si>
  <si>
    <t>0858</t>
  </si>
  <si>
    <t>0860</t>
  </si>
  <si>
    <t>0861</t>
  </si>
  <si>
    <t>0862</t>
  </si>
  <si>
    <t>0863</t>
  </si>
  <si>
    <t>0864</t>
  </si>
  <si>
    <t>0870</t>
  </si>
  <si>
    <t>0871</t>
  </si>
  <si>
    <t>0872</t>
  </si>
  <si>
    <t>0873</t>
  </si>
  <si>
    <t>0874</t>
  </si>
  <si>
    <t>0875</t>
  </si>
  <si>
    <t>0876</t>
  </si>
  <si>
    <t>0877</t>
  </si>
  <si>
    <t>0880</t>
  </si>
  <si>
    <t>0881</t>
  </si>
  <si>
    <t>0882</t>
  </si>
  <si>
    <t>0883</t>
  </si>
  <si>
    <t>0884</t>
  </si>
  <si>
    <t>0890</t>
  </si>
  <si>
    <t>0891</t>
  </si>
  <si>
    <t>0901</t>
  </si>
  <si>
    <t>0902</t>
  </si>
  <si>
    <t>0903</t>
  </si>
  <si>
    <t>0904</t>
  </si>
  <si>
    <t>0905</t>
  </si>
  <si>
    <t>0907</t>
  </si>
  <si>
    <t>0908</t>
  </si>
  <si>
    <t>0913</t>
  </si>
  <si>
    <t>0914</t>
  </si>
  <si>
    <t>0915</t>
  </si>
  <si>
    <t>0950</t>
  </si>
  <si>
    <t>0951</t>
  </si>
  <si>
    <t>0952</t>
  </si>
  <si>
    <t>0953</t>
  </si>
  <si>
    <t>0954</t>
  </si>
  <si>
    <t>0955</t>
  </si>
  <si>
    <t>0956</t>
  </si>
  <si>
    <t>0957</t>
  </si>
  <si>
    <t>0958</t>
  </si>
  <si>
    <t>0959</t>
  </si>
  <si>
    <t>0960</t>
  </si>
  <si>
    <t>0962</t>
  </si>
  <si>
    <t>0963</t>
  </si>
  <si>
    <t>0964</t>
  </si>
  <si>
    <t>0968</t>
  </si>
  <si>
    <t>0969</t>
  </si>
  <si>
    <t>0970</t>
  </si>
  <si>
    <t>0971</t>
  </si>
  <si>
    <t>0972</t>
  </si>
  <si>
    <t>0973</t>
  </si>
  <si>
    <t>0975</t>
  </si>
  <si>
    <t>0976</t>
  </si>
  <si>
    <t>0977</t>
  </si>
  <si>
    <t>0978</t>
  </si>
  <si>
    <t>0979</t>
  </si>
  <si>
    <t>0980</t>
  </si>
  <si>
    <t>0981</t>
  </si>
  <si>
    <t>0982</t>
  </si>
  <si>
    <t>0983</t>
  </si>
  <si>
    <t>0984</t>
  </si>
  <si>
    <t>0985</t>
  </si>
  <si>
    <t>0986</t>
  </si>
  <si>
    <t>0987</t>
  </si>
  <si>
    <t>0988</t>
  </si>
  <si>
    <t>1001</t>
  </si>
  <si>
    <t>1003</t>
  </si>
  <si>
    <t>1005</t>
  </si>
  <si>
    <t>1006</t>
  </si>
  <si>
    <t>1007</t>
  </si>
  <si>
    <t>1008</t>
  </si>
  <si>
    <t>1009</t>
  </si>
  <si>
    <t>1011</t>
  </si>
  <si>
    <t>1051</t>
  </si>
  <si>
    <t>1052</t>
  </si>
  <si>
    <t>1053</t>
  </si>
  <si>
    <t>1054</t>
  </si>
  <si>
    <t>1055</t>
  </si>
  <si>
    <t>1056</t>
  </si>
  <si>
    <t>1061</t>
  </si>
  <si>
    <t>1062</t>
  </si>
  <si>
    <t>1063</t>
  </si>
  <si>
    <t>1064</t>
  </si>
  <si>
    <t>1065</t>
  </si>
  <si>
    <t>1067</t>
  </si>
  <si>
    <t>1068</t>
  </si>
  <si>
    <t>1069</t>
  </si>
  <si>
    <t>1071</t>
  </si>
  <si>
    <t>1081</t>
  </si>
  <si>
    <t>1083</t>
  </si>
  <si>
    <t>1084</t>
  </si>
  <si>
    <t>1086</t>
  </si>
  <si>
    <t>1087</t>
  </si>
  <si>
    <t>1088</t>
  </si>
  <si>
    <t>1089</t>
  </si>
  <si>
    <t>1101</t>
  </si>
  <si>
    <t>1102</t>
  </si>
  <si>
    <t>1108</t>
  </si>
  <si>
    <t>1109</t>
  </si>
  <si>
    <t>1112</t>
  </si>
  <si>
    <t>1150</t>
  </si>
  <si>
    <t>1151</t>
  </si>
  <si>
    <t>1152</t>
  </si>
  <si>
    <t>1153</t>
  </si>
  <si>
    <t>1154</t>
  </si>
  <si>
    <t>1155</t>
  </si>
  <si>
    <t>1156</t>
  </si>
  <si>
    <t>1157</t>
  </si>
  <si>
    <t>1158</t>
  </si>
  <si>
    <t>1160</t>
  </si>
  <si>
    <t>1161</t>
  </si>
  <si>
    <t>1162</t>
  </si>
  <si>
    <t>1163</t>
  </si>
  <si>
    <t>1164</t>
  </si>
  <si>
    <t>1165</t>
  </si>
  <si>
    <t>1166</t>
  </si>
  <si>
    <t>1167</t>
  </si>
  <si>
    <t>1168</t>
  </si>
  <si>
    <t>1169</t>
  </si>
  <si>
    <t>1170</t>
  </si>
  <si>
    <t>1172</t>
  </si>
  <si>
    <t>1176</t>
  </si>
  <si>
    <t>1177</t>
  </si>
  <si>
    <t>1178</t>
  </si>
  <si>
    <t>1179</t>
  </si>
  <si>
    <t>1181</t>
  </si>
  <si>
    <t>1182</t>
  </si>
  <si>
    <t>1184</t>
  </si>
  <si>
    <t>1185</t>
  </si>
  <si>
    <t>1187</t>
  </si>
  <si>
    <t>1188</t>
  </si>
  <si>
    <t>1189</t>
  </si>
  <si>
    <t>1201</t>
  </si>
  <si>
    <t>1203</t>
  </si>
  <si>
    <t>1204</t>
  </si>
  <si>
    <t>1205</t>
  </si>
  <si>
    <t>1207</t>
  </si>
  <si>
    <t>1214</t>
  </si>
  <si>
    <t>1215</t>
  </si>
  <si>
    <t>1250</t>
  </si>
  <si>
    <t>1251</t>
  </si>
  <si>
    <t>1252</t>
  </si>
  <si>
    <t>1253</t>
  </si>
  <si>
    <t>1254</t>
  </si>
  <si>
    <t>1255</t>
  </si>
  <si>
    <t>1256</t>
  </si>
  <si>
    <t>1257</t>
  </si>
  <si>
    <t>1258</t>
  </si>
  <si>
    <t>1259</t>
  </si>
  <si>
    <t>1262</t>
  </si>
  <si>
    <t>1263</t>
  </si>
  <si>
    <t>1266</t>
  </si>
  <si>
    <t>1270</t>
  </si>
  <si>
    <t>1271</t>
  </si>
  <si>
    <t>1272</t>
  </si>
  <si>
    <t>1273</t>
  </si>
  <si>
    <t>1274</t>
  </si>
  <si>
    <t>1275</t>
  </si>
  <si>
    <t>1278</t>
  </si>
  <si>
    <t>1279</t>
  </si>
  <si>
    <t>1281</t>
  </si>
  <si>
    <t>1283</t>
  </si>
  <si>
    <t>1284</t>
  </si>
  <si>
    <t>1285</t>
  </si>
  <si>
    <t>1286</t>
  </si>
  <si>
    <t>1290</t>
  </si>
  <si>
    <t>1291</t>
  </si>
  <si>
    <t>1294</t>
  </si>
  <si>
    <t>1295</t>
  </si>
  <si>
    <t>1300</t>
  </si>
  <si>
    <t>SANDVIKA</t>
  </si>
  <si>
    <t>1301</t>
  </si>
  <si>
    <t>1302</t>
  </si>
  <si>
    <t>1303</t>
  </si>
  <si>
    <t>1304</t>
  </si>
  <si>
    <t>1305</t>
  </si>
  <si>
    <t>HASLUM</t>
  </si>
  <si>
    <t>1306</t>
  </si>
  <si>
    <t>1307</t>
  </si>
  <si>
    <t>FORNEBU</t>
  </si>
  <si>
    <t>1308</t>
  </si>
  <si>
    <t>JAR</t>
  </si>
  <si>
    <t>1309</t>
  </si>
  <si>
    <t>RUD</t>
  </si>
  <si>
    <t>1311</t>
  </si>
  <si>
    <t>HØVIKODDEN</t>
  </si>
  <si>
    <t>1312</t>
  </si>
  <si>
    <t>SLEPENDEN</t>
  </si>
  <si>
    <t>1313</t>
  </si>
  <si>
    <t>VØYENENGA</t>
  </si>
  <si>
    <t>1314</t>
  </si>
  <si>
    <t>1316</t>
  </si>
  <si>
    <t>EIKSMARKA</t>
  </si>
  <si>
    <t>1317</t>
  </si>
  <si>
    <t>BÆRUMS VERK</t>
  </si>
  <si>
    <t>1318</t>
  </si>
  <si>
    <t>BEKKESTUA</t>
  </si>
  <si>
    <t>1319</t>
  </si>
  <si>
    <t>1321</t>
  </si>
  <si>
    <t>STABEKK</t>
  </si>
  <si>
    <t>1322</t>
  </si>
  <si>
    <t>HØVIK</t>
  </si>
  <si>
    <t>1323</t>
  </si>
  <si>
    <t>1324</t>
  </si>
  <si>
    <t>LYSAKER</t>
  </si>
  <si>
    <t>1325</t>
  </si>
  <si>
    <t>1326</t>
  </si>
  <si>
    <t>1327</t>
  </si>
  <si>
    <t>1328</t>
  </si>
  <si>
    <t>1329</t>
  </si>
  <si>
    <t>LOMMEDALEN</t>
  </si>
  <si>
    <t>1330</t>
  </si>
  <si>
    <t>1331</t>
  </si>
  <si>
    <t>1332</t>
  </si>
  <si>
    <t>ØSTERÅS</t>
  </si>
  <si>
    <t>1333</t>
  </si>
  <si>
    <t>KOLSÅS</t>
  </si>
  <si>
    <t>1334</t>
  </si>
  <si>
    <t>RYKKINN</t>
  </si>
  <si>
    <t>1335</t>
  </si>
  <si>
    <t>SNARØYA</t>
  </si>
  <si>
    <t>1336</t>
  </si>
  <si>
    <t>1337</t>
  </si>
  <si>
    <t>1338</t>
  </si>
  <si>
    <t>1339</t>
  </si>
  <si>
    <t>1340</t>
  </si>
  <si>
    <t>SKUI</t>
  </si>
  <si>
    <t>1341</t>
  </si>
  <si>
    <t>1342</t>
  </si>
  <si>
    <t>GJETTUM</t>
  </si>
  <si>
    <t>1344</t>
  </si>
  <si>
    <t>1346</t>
  </si>
  <si>
    <t>1348</t>
  </si>
  <si>
    <t>1349</t>
  </si>
  <si>
    <t>1350</t>
  </si>
  <si>
    <t>1351</t>
  </si>
  <si>
    <t>1352</t>
  </si>
  <si>
    <t>1353</t>
  </si>
  <si>
    <t>1354</t>
  </si>
  <si>
    <t>1356</t>
  </si>
  <si>
    <t>1357</t>
  </si>
  <si>
    <t>1358</t>
  </si>
  <si>
    <t>1359</t>
  </si>
  <si>
    <t>1360</t>
  </si>
  <si>
    <t>1361</t>
  </si>
  <si>
    <t>1362</t>
  </si>
  <si>
    <t>HOSLE</t>
  </si>
  <si>
    <t>1363</t>
  </si>
  <si>
    <t>1364</t>
  </si>
  <si>
    <t>1365</t>
  </si>
  <si>
    <t>BLOMMENHOLM</t>
  </si>
  <si>
    <t>1366</t>
  </si>
  <si>
    <t>1367</t>
  </si>
  <si>
    <t>1368</t>
  </si>
  <si>
    <t>1369</t>
  </si>
  <si>
    <t>1371</t>
  </si>
  <si>
    <t>ASKER</t>
  </si>
  <si>
    <t>1372</t>
  </si>
  <si>
    <t>1373</t>
  </si>
  <si>
    <t>1375</t>
  </si>
  <si>
    <t>BILLINGSTAD</t>
  </si>
  <si>
    <t>1376</t>
  </si>
  <si>
    <t>1377</t>
  </si>
  <si>
    <t>1378</t>
  </si>
  <si>
    <t>NESBRU</t>
  </si>
  <si>
    <t>1379</t>
  </si>
  <si>
    <t>1380</t>
  </si>
  <si>
    <t>HEGGEDAL</t>
  </si>
  <si>
    <t>1381</t>
  </si>
  <si>
    <t>VETTRE</t>
  </si>
  <si>
    <t>1383</t>
  </si>
  <si>
    <t>1384</t>
  </si>
  <si>
    <t>1385</t>
  </si>
  <si>
    <t>1386</t>
  </si>
  <si>
    <t>1387</t>
  </si>
  <si>
    <t>1388</t>
  </si>
  <si>
    <t>BORGEN</t>
  </si>
  <si>
    <t>1389</t>
  </si>
  <si>
    <t>1390</t>
  </si>
  <si>
    <t>VOLLEN</t>
  </si>
  <si>
    <t>1391</t>
  </si>
  <si>
    <t>1392</t>
  </si>
  <si>
    <t>1393</t>
  </si>
  <si>
    <t>1394</t>
  </si>
  <si>
    <t>1395</t>
  </si>
  <si>
    <t>HVALSTAD</t>
  </si>
  <si>
    <t>1396</t>
  </si>
  <si>
    <t>1397</t>
  </si>
  <si>
    <t>NESØYA</t>
  </si>
  <si>
    <t>1399</t>
  </si>
  <si>
    <t>1400</t>
  </si>
  <si>
    <t>SKI</t>
  </si>
  <si>
    <t>1401</t>
  </si>
  <si>
    <t>1402</t>
  </si>
  <si>
    <t>1403</t>
  </si>
  <si>
    <t>LANGHUS</t>
  </si>
  <si>
    <t>1404</t>
  </si>
  <si>
    <t>SIGGERUD</t>
  </si>
  <si>
    <t>1405</t>
  </si>
  <si>
    <t>1406</t>
  </si>
  <si>
    <t>1407</t>
  </si>
  <si>
    <t>VINTERBRO</t>
  </si>
  <si>
    <t>1408</t>
  </si>
  <si>
    <t>KRÅKSTAD</t>
  </si>
  <si>
    <t>1409</t>
  </si>
  <si>
    <t>SKOTBU</t>
  </si>
  <si>
    <t>1410</t>
  </si>
  <si>
    <t>KOLBOTN</t>
  </si>
  <si>
    <t>1411</t>
  </si>
  <si>
    <t>1412</t>
  </si>
  <si>
    <t>SOFIEMYR</t>
  </si>
  <si>
    <t>1413</t>
  </si>
  <si>
    <t>TÅRNÅSEN</t>
  </si>
  <si>
    <t>1414</t>
  </si>
  <si>
    <t>TROLLÅSEN</t>
  </si>
  <si>
    <t>1415</t>
  </si>
  <si>
    <t>OPPEGÅRD</t>
  </si>
  <si>
    <t>1416</t>
  </si>
  <si>
    <t>1417</t>
  </si>
  <si>
    <t>1418</t>
  </si>
  <si>
    <t>1419</t>
  </si>
  <si>
    <t>1420</t>
  </si>
  <si>
    <t>SVARTSKOG</t>
  </si>
  <si>
    <t>1421</t>
  </si>
  <si>
    <t>1422</t>
  </si>
  <si>
    <t>1423</t>
  </si>
  <si>
    <t>1424</t>
  </si>
  <si>
    <t>1425</t>
  </si>
  <si>
    <t>1429</t>
  </si>
  <si>
    <t>1430</t>
  </si>
  <si>
    <t>ÅS</t>
  </si>
  <si>
    <t>1431</t>
  </si>
  <si>
    <t>1432</t>
  </si>
  <si>
    <t>1433</t>
  </si>
  <si>
    <t>1434</t>
  </si>
  <si>
    <t>1435</t>
  </si>
  <si>
    <t>1440</t>
  </si>
  <si>
    <t>DRØBAK</t>
  </si>
  <si>
    <t>1441</t>
  </si>
  <si>
    <t>1442</t>
  </si>
  <si>
    <t>1443</t>
  </si>
  <si>
    <t>1444</t>
  </si>
  <si>
    <t>1445</t>
  </si>
  <si>
    <t>1446</t>
  </si>
  <si>
    <t>1447</t>
  </si>
  <si>
    <t>1448</t>
  </si>
  <si>
    <t>1449</t>
  </si>
  <si>
    <t>1450</t>
  </si>
  <si>
    <t>NESODDTANGEN</t>
  </si>
  <si>
    <t>1451</t>
  </si>
  <si>
    <t>1452</t>
  </si>
  <si>
    <t>1453</t>
  </si>
  <si>
    <t>BJØRNEMYR</t>
  </si>
  <si>
    <t>1454</t>
  </si>
  <si>
    <t>FAGERSTRAND</t>
  </si>
  <si>
    <t>1455</t>
  </si>
  <si>
    <t>NORDRE FROGN</t>
  </si>
  <si>
    <t>1456</t>
  </si>
  <si>
    <t>1457</t>
  </si>
  <si>
    <t>1458</t>
  </si>
  <si>
    <t>FJELLSTRAND</t>
  </si>
  <si>
    <t>1459</t>
  </si>
  <si>
    <t>NESODDEN</t>
  </si>
  <si>
    <t>1461</t>
  </si>
  <si>
    <t>LØRENSKOG</t>
  </si>
  <si>
    <t>1462</t>
  </si>
  <si>
    <t>FJELLHAMAR</t>
  </si>
  <si>
    <t>1463</t>
  </si>
  <si>
    <t>1464</t>
  </si>
  <si>
    <t>1465</t>
  </si>
  <si>
    <t>STRØMMEN</t>
  </si>
  <si>
    <t>1466</t>
  </si>
  <si>
    <t>1467</t>
  </si>
  <si>
    <t>1468</t>
  </si>
  <si>
    <t>FINSTADJORDET</t>
  </si>
  <si>
    <t>1469</t>
  </si>
  <si>
    <t>RASTA</t>
  </si>
  <si>
    <t>1470</t>
  </si>
  <si>
    <t>1471</t>
  </si>
  <si>
    <t>1472</t>
  </si>
  <si>
    <t>1473</t>
  </si>
  <si>
    <t>1474</t>
  </si>
  <si>
    <t>1475</t>
  </si>
  <si>
    <t>1476</t>
  </si>
  <si>
    <t>1477</t>
  </si>
  <si>
    <t>1478</t>
  </si>
  <si>
    <t>1479</t>
  </si>
  <si>
    <t>KURLAND</t>
  </si>
  <si>
    <t>1480</t>
  </si>
  <si>
    <t>SLATTUM</t>
  </si>
  <si>
    <t>1481</t>
  </si>
  <si>
    <t>HAGAN</t>
  </si>
  <si>
    <t>1482</t>
  </si>
  <si>
    <t>NITTEDAL</t>
  </si>
  <si>
    <t>1483</t>
  </si>
  <si>
    <t>1484</t>
  </si>
  <si>
    <t>HAKADAL</t>
  </si>
  <si>
    <t>1485</t>
  </si>
  <si>
    <t>1486</t>
  </si>
  <si>
    <t>1487</t>
  </si>
  <si>
    <t>1488</t>
  </si>
  <si>
    <t>1501</t>
  </si>
  <si>
    <t>MOSS</t>
  </si>
  <si>
    <t>1502</t>
  </si>
  <si>
    <t>1503</t>
  </si>
  <si>
    <t>1504</t>
  </si>
  <si>
    <t>1506</t>
  </si>
  <si>
    <t>1508</t>
  </si>
  <si>
    <t>1509</t>
  </si>
  <si>
    <t>1510</t>
  </si>
  <si>
    <t>1511</t>
  </si>
  <si>
    <t>1512</t>
  </si>
  <si>
    <t>1513</t>
  </si>
  <si>
    <t>1514</t>
  </si>
  <si>
    <t>1515</t>
  </si>
  <si>
    <t>1516</t>
  </si>
  <si>
    <t>1517</t>
  </si>
  <si>
    <t>1518</t>
  </si>
  <si>
    <t>1519</t>
  </si>
  <si>
    <t>1520</t>
  </si>
  <si>
    <t>1521</t>
  </si>
  <si>
    <t>1522</t>
  </si>
  <si>
    <t>1523</t>
  </si>
  <si>
    <t>1524</t>
  </si>
  <si>
    <t>1525</t>
  </si>
  <si>
    <t>1526</t>
  </si>
  <si>
    <t>1528</t>
  </si>
  <si>
    <t>1529</t>
  </si>
  <si>
    <t>1530</t>
  </si>
  <si>
    <t>1531</t>
  </si>
  <si>
    <t>1532</t>
  </si>
  <si>
    <t>1533</t>
  </si>
  <si>
    <t>1534</t>
  </si>
  <si>
    <t>1535</t>
  </si>
  <si>
    <t>1536</t>
  </si>
  <si>
    <t>1537</t>
  </si>
  <si>
    <t>1538</t>
  </si>
  <si>
    <t>1539</t>
  </si>
  <si>
    <t>1540</t>
  </si>
  <si>
    <t>VESTBY</t>
  </si>
  <si>
    <t>1541</t>
  </si>
  <si>
    <t>1542</t>
  </si>
  <si>
    <t>1543</t>
  </si>
  <si>
    <t>1544</t>
  </si>
  <si>
    <t>1545</t>
  </si>
  <si>
    <t>HVITSTEN</t>
  </si>
  <si>
    <t>1550</t>
  </si>
  <si>
    <t>HØLEN</t>
  </si>
  <si>
    <t>1555</t>
  </si>
  <si>
    <t>SON</t>
  </si>
  <si>
    <t>1556</t>
  </si>
  <si>
    <t>1560</t>
  </si>
  <si>
    <t>LARKOLLEN</t>
  </si>
  <si>
    <t>1561</t>
  </si>
  <si>
    <t>1570</t>
  </si>
  <si>
    <t>DILLING</t>
  </si>
  <si>
    <t>1580</t>
  </si>
  <si>
    <t>RYGGE</t>
  </si>
  <si>
    <t>1581</t>
  </si>
  <si>
    <t>1590</t>
  </si>
  <si>
    <t>1591</t>
  </si>
  <si>
    <t>SPERREBOTN</t>
  </si>
  <si>
    <t>1592</t>
  </si>
  <si>
    <t>VÅLER I ØSTFOLD</t>
  </si>
  <si>
    <t>1593</t>
  </si>
  <si>
    <t>SVINNDAL</t>
  </si>
  <si>
    <t>1594</t>
  </si>
  <si>
    <t>1596</t>
  </si>
  <si>
    <t>1597</t>
  </si>
  <si>
    <t>1598</t>
  </si>
  <si>
    <t>1599</t>
  </si>
  <si>
    <t>1601</t>
  </si>
  <si>
    <t>FREDRIKSTAD</t>
  </si>
  <si>
    <t>1602</t>
  </si>
  <si>
    <t>1604</t>
  </si>
  <si>
    <t>1605</t>
  </si>
  <si>
    <t>1606</t>
  </si>
  <si>
    <t>1607</t>
  </si>
  <si>
    <t>1608</t>
  </si>
  <si>
    <t>1609</t>
  </si>
  <si>
    <t>1610</t>
  </si>
  <si>
    <t>1612</t>
  </si>
  <si>
    <t>1613</t>
  </si>
  <si>
    <t>1614</t>
  </si>
  <si>
    <t>1615</t>
  </si>
  <si>
    <t>1616</t>
  </si>
  <si>
    <t>1617</t>
  </si>
  <si>
    <t>1618</t>
  </si>
  <si>
    <t>1619</t>
  </si>
  <si>
    <t>1620</t>
  </si>
  <si>
    <t>GRESSVIK</t>
  </si>
  <si>
    <t>1621</t>
  </si>
  <si>
    <t>1622</t>
  </si>
  <si>
    <t>1623</t>
  </si>
  <si>
    <t>1624</t>
  </si>
  <si>
    <t>1625</t>
  </si>
  <si>
    <t>MANSTAD</t>
  </si>
  <si>
    <t>1626</t>
  </si>
  <si>
    <t>1628</t>
  </si>
  <si>
    <t>ENGELSVIKEN</t>
  </si>
  <si>
    <t>1629</t>
  </si>
  <si>
    <t>GAMLE FREDRIKSTAD</t>
  </si>
  <si>
    <t>1630</t>
  </si>
  <si>
    <t>1632</t>
  </si>
  <si>
    <t>1633</t>
  </si>
  <si>
    <t>1634</t>
  </si>
  <si>
    <t>1636</t>
  </si>
  <si>
    <t>1637</t>
  </si>
  <si>
    <t>1638</t>
  </si>
  <si>
    <t>1639</t>
  </si>
  <si>
    <t>1640</t>
  </si>
  <si>
    <t>RÅDE</t>
  </si>
  <si>
    <t>1641</t>
  </si>
  <si>
    <t>1642</t>
  </si>
  <si>
    <t>SALTNES</t>
  </si>
  <si>
    <t>1643</t>
  </si>
  <si>
    <t>1650</t>
  </si>
  <si>
    <t>SELLEBAKK</t>
  </si>
  <si>
    <t>1651</t>
  </si>
  <si>
    <t>1653</t>
  </si>
  <si>
    <t>1654</t>
  </si>
  <si>
    <t>1655</t>
  </si>
  <si>
    <t>1657</t>
  </si>
  <si>
    <t>TORP</t>
  </si>
  <si>
    <t>1658</t>
  </si>
  <si>
    <t>1659</t>
  </si>
  <si>
    <t>1661</t>
  </si>
  <si>
    <t>ROLVSØY</t>
  </si>
  <si>
    <t>1662</t>
  </si>
  <si>
    <t>1663</t>
  </si>
  <si>
    <t>1664</t>
  </si>
  <si>
    <t>1665</t>
  </si>
  <si>
    <t>1666</t>
  </si>
  <si>
    <t>1667</t>
  </si>
  <si>
    <t>1670</t>
  </si>
  <si>
    <t>KRÅKERØY</t>
  </si>
  <si>
    <t>1671</t>
  </si>
  <si>
    <t>1672</t>
  </si>
  <si>
    <t>1673</t>
  </si>
  <si>
    <t>1675</t>
  </si>
  <si>
    <t>1676</t>
  </si>
  <si>
    <t>1678</t>
  </si>
  <si>
    <t>1679</t>
  </si>
  <si>
    <t>1680</t>
  </si>
  <si>
    <t>SKJÆRHALDEN</t>
  </si>
  <si>
    <t>1682</t>
  </si>
  <si>
    <t>1683</t>
  </si>
  <si>
    <t>VESTERØY</t>
  </si>
  <si>
    <t>1684</t>
  </si>
  <si>
    <t>1690</t>
  </si>
  <si>
    <t>HERFØL</t>
  </si>
  <si>
    <t>1692</t>
  </si>
  <si>
    <t>NEDGÅRDEN</t>
  </si>
  <si>
    <t>1701</t>
  </si>
  <si>
    <t>SARPSBORG</t>
  </si>
  <si>
    <t>1702</t>
  </si>
  <si>
    <t>1703</t>
  </si>
  <si>
    <t>1704</t>
  </si>
  <si>
    <t>1705</t>
  </si>
  <si>
    <t>1706</t>
  </si>
  <si>
    <t>1707</t>
  </si>
  <si>
    <t>1708</t>
  </si>
  <si>
    <t>1709</t>
  </si>
  <si>
    <t>1710</t>
  </si>
  <si>
    <t>1711</t>
  </si>
  <si>
    <t>1712</t>
  </si>
  <si>
    <t>GRÅLUM</t>
  </si>
  <si>
    <t>1713</t>
  </si>
  <si>
    <t>1714</t>
  </si>
  <si>
    <t>1715</t>
  </si>
  <si>
    <t>YVEN</t>
  </si>
  <si>
    <t>1718</t>
  </si>
  <si>
    <t>GREÅKER</t>
  </si>
  <si>
    <t>1719</t>
  </si>
  <si>
    <t>1720</t>
  </si>
  <si>
    <t>1721</t>
  </si>
  <si>
    <t>1722</t>
  </si>
  <si>
    <t>1723</t>
  </si>
  <si>
    <t>1724</t>
  </si>
  <si>
    <t>1725</t>
  </si>
  <si>
    <t>1726</t>
  </si>
  <si>
    <t>1727</t>
  </si>
  <si>
    <t>1730</t>
  </si>
  <si>
    <t>ISE</t>
  </si>
  <si>
    <t>1733</t>
  </si>
  <si>
    <t>HAFSLUNDSØY</t>
  </si>
  <si>
    <t>1734</t>
  </si>
  <si>
    <t>1735</t>
  </si>
  <si>
    <t>VARTEIG</t>
  </si>
  <si>
    <t>1738</t>
  </si>
  <si>
    <t>BORGENHAUGEN</t>
  </si>
  <si>
    <t>1739</t>
  </si>
  <si>
    <t>1740</t>
  </si>
  <si>
    <t>1742</t>
  </si>
  <si>
    <t>KLAVESTADHAUGEN</t>
  </si>
  <si>
    <t>1743</t>
  </si>
  <si>
    <t>1745</t>
  </si>
  <si>
    <t>SKJEBERG</t>
  </si>
  <si>
    <t>1746</t>
  </si>
  <si>
    <t>1747</t>
  </si>
  <si>
    <t>1751</t>
  </si>
  <si>
    <t>HALDEN</t>
  </si>
  <si>
    <t>1752</t>
  </si>
  <si>
    <t>1753</t>
  </si>
  <si>
    <t>1754</t>
  </si>
  <si>
    <t>1757</t>
  </si>
  <si>
    <t>1759</t>
  </si>
  <si>
    <t>1760</t>
  </si>
  <si>
    <t>1761</t>
  </si>
  <si>
    <t>1762</t>
  </si>
  <si>
    <t>1763</t>
  </si>
  <si>
    <t>1764</t>
  </si>
  <si>
    <t>1765</t>
  </si>
  <si>
    <t>1766</t>
  </si>
  <si>
    <t>1767</t>
  </si>
  <si>
    <t>1768</t>
  </si>
  <si>
    <t>1769</t>
  </si>
  <si>
    <t>1771</t>
  </si>
  <si>
    <t>1772</t>
  </si>
  <si>
    <t>1776</t>
  </si>
  <si>
    <t>1777</t>
  </si>
  <si>
    <t>1778</t>
  </si>
  <si>
    <t>1779</t>
  </si>
  <si>
    <t>1781</t>
  </si>
  <si>
    <t>1782</t>
  </si>
  <si>
    <t>1783</t>
  </si>
  <si>
    <t>1784</t>
  </si>
  <si>
    <t>1785</t>
  </si>
  <si>
    <t>1786</t>
  </si>
  <si>
    <t>1787</t>
  </si>
  <si>
    <t>1788</t>
  </si>
  <si>
    <t>1789</t>
  </si>
  <si>
    <t>BERG I ØSTFOLD</t>
  </si>
  <si>
    <t>1790</t>
  </si>
  <si>
    <t>TISTEDAL</t>
  </si>
  <si>
    <t>1791</t>
  </si>
  <si>
    <t>1792</t>
  </si>
  <si>
    <t>1793</t>
  </si>
  <si>
    <t>1794</t>
  </si>
  <si>
    <t>SPONVIKA</t>
  </si>
  <si>
    <t>1796</t>
  </si>
  <si>
    <t>KORNSJØ</t>
  </si>
  <si>
    <t>1798</t>
  </si>
  <si>
    <t>AREMARK</t>
  </si>
  <si>
    <t>1799</t>
  </si>
  <si>
    <t>1801</t>
  </si>
  <si>
    <t>ASKIM</t>
  </si>
  <si>
    <t>1802</t>
  </si>
  <si>
    <t>1803</t>
  </si>
  <si>
    <t>1804</t>
  </si>
  <si>
    <t>SPYDEBERG</t>
  </si>
  <si>
    <t>1805</t>
  </si>
  <si>
    <t>TOMTER</t>
  </si>
  <si>
    <t>1806</t>
  </si>
  <si>
    <t>SKIPTVET</t>
  </si>
  <si>
    <t>1807</t>
  </si>
  <si>
    <t>1808</t>
  </si>
  <si>
    <t>1809</t>
  </si>
  <si>
    <t>1811</t>
  </si>
  <si>
    <t>1812</t>
  </si>
  <si>
    <t>1813</t>
  </si>
  <si>
    <t>1814</t>
  </si>
  <si>
    <t>1815</t>
  </si>
  <si>
    <t>1816</t>
  </si>
  <si>
    <t>1820</t>
  </si>
  <si>
    <t>1821</t>
  </si>
  <si>
    <t>1823</t>
  </si>
  <si>
    <t>KNAPSTAD</t>
  </si>
  <si>
    <t>1825</t>
  </si>
  <si>
    <t>1827</t>
  </si>
  <si>
    <t>HOBØL</t>
  </si>
  <si>
    <t>1828</t>
  </si>
  <si>
    <t>1830</t>
  </si>
  <si>
    <t>1831</t>
  </si>
  <si>
    <t>1832</t>
  </si>
  <si>
    <t>1833</t>
  </si>
  <si>
    <t>1850</t>
  </si>
  <si>
    <t>MYSEN</t>
  </si>
  <si>
    <t>1851</t>
  </si>
  <si>
    <t>1852</t>
  </si>
  <si>
    <t>1859</t>
  </si>
  <si>
    <t>SLITU</t>
  </si>
  <si>
    <t>1860</t>
  </si>
  <si>
    <t>TRØGSTAD</t>
  </si>
  <si>
    <t>1861</t>
  </si>
  <si>
    <t>1866</t>
  </si>
  <si>
    <t>BÅSTAD</t>
  </si>
  <si>
    <t>1867</t>
  </si>
  <si>
    <t>1870</t>
  </si>
  <si>
    <t>ØRJE</t>
  </si>
  <si>
    <t>1871</t>
  </si>
  <si>
    <t>1875</t>
  </si>
  <si>
    <t>OTTEID</t>
  </si>
  <si>
    <t>1878</t>
  </si>
  <si>
    <t>HÆRLAND</t>
  </si>
  <si>
    <t>1880</t>
  </si>
  <si>
    <t>EIDSBERG</t>
  </si>
  <si>
    <t>1890</t>
  </si>
  <si>
    <t>RAKKESTAD</t>
  </si>
  <si>
    <t>1891</t>
  </si>
  <si>
    <t>1892</t>
  </si>
  <si>
    <t>DEGERNES</t>
  </si>
  <si>
    <t>1893</t>
  </si>
  <si>
    <t>1894</t>
  </si>
  <si>
    <t>1900</t>
  </si>
  <si>
    <t>FETSUND</t>
  </si>
  <si>
    <t>1901</t>
  </si>
  <si>
    <t>1903</t>
  </si>
  <si>
    <t>GAN</t>
  </si>
  <si>
    <t>1910</t>
  </si>
  <si>
    <t>ENEBAKKNESET</t>
  </si>
  <si>
    <t>1911</t>
  </si>
  <si>
    <t>FLATEBY</t>
  </si>
  <si>
    <t>1912</t>
  </si>
  <si>
    <t>ENEBAKK</t>
  </si>
  <si>
    <t>1914</t>
  </si>
  <si>
    <t>YTRE ENEBAKK</t>
  </si>
  <si>
    <t>1916</t>
  </si>
  <si>
    <t>1917</t>
  </si>
  <si>
    <t>1920</t>
  </si>
  <si>
    <t>SØRUMSAND</t>
  </si>
  <si>
    <t>1921</t>
  </si>
  <si>
    <t>1923</t>
  </si>
  <si>
    <t>SØRUM</t>
  </si>
  <si>
    <t>1924</t>
  </si>
  <si>
    <t>1925</t>
  </si>
  <si>
    <t>BLAKER</t>
  </si>
  <si>
    <t>1926</t>
  </si>
  <si>
    <t>1927</t>
  </si>
  <si>
    <t>RÅNÅSFOSS</t>
  </si>
  <si>
    <t>1928</t>
  </si>
  <si>
    <t>AULI</t>
  </si>
  <si>
    <t>1929</t>
  </si>
  <si>
    <t>1930</t>
  </si>
  <si>
    <t>AURSKOG</t>
  </si>
  <si>
    <t>1931</t>
  </si>
  <si>
    <t>1940</t>
  </si>
  <si>
    <t>BJØRKELANGEN</t>
  </si>
  <si>
    <t>1941</t>
  </si>
  <si>
    <t>1950</t>
  </si>
  <si>
    <t>RØMSKOG</t>
  </si>
  <si>
    <t>1954</t>
  </si>
  <si>
    <t>SETSKOG</t>
  </si>
  <si>
    <t>1960</t>
  </si>
  <si>
    <t>LØKEN</t>
  </si>
  <si>
    <t>1961</t>
  </si>
  <si>
    <t>1963</t>
  </si>
  <si>
    <t>FOSSER</t>
  </si>
  <si>
    <t>1970</t>
  </si>
  <si>
    <t>HEMNES</t>
  </si>
  <si>
    <t>1971</t>
  </si>
  <si>
    <t>2000</t>
  </si>
  <si>
    <t>LILLESTRØM</t>
  </si>
  <si>
    <t>2001</t>
  </si>
  <si>
    <t>2003</t>
  </si>
  <si>
    <t>2004</t>
  </si>
  <si>
    <t>2005</t>
  </si>
  <si>
    <t>RÆLINGEN</t>
  </si>
  <si>
    <t>2006</t>
  </si>
  <si>
    <t>LØVENSTAD</t>
  </si>
  <si>
    <t>2007</t>
  </si>
  <si>
    <t>KJELLER</t>
  </si>
  <si>
    <t>2008</t>
  </si>
  <si>
    <t>FJERDINGBY</t>
  </si>
  <si>
    <t>2009</t>
  </si>
  <si>
    <t>NORDBY</t>
  </si>
  <si>
    <t>2010</t>
  </si>
  <si>
    <t>2011</t>
  </si>
  <si>
    <t>2012</t>
  </si>
  <si>
    <t>2013</t>
  </si>
  <si>
    <t>SKJETTEN</t>
  </si>
  <si>
    <t>2014</t>
  </si>
  <si>
    <t>BLYSTADLIA</t>
  </si>
  <si>
    <t>2015</t>
  </si>
  <si>
    <t>LEIRSUND</t>
  </si>
  <si>
    <t>2016</t>
  </si>
  <si>
    <t>FROGNER</t>
  </si>
  <si>
    <t>2017</t>
  </si>
  <si>
    <t>2018</t>
  </si>
  <si>
    <t>2019</t>
  </si>
  <si>
    <t>SKEDSMOKORSET</t>
  </si>
  <si>
    <t>2020</t>
  </si>
  <si>
    <t>2021</t>
  </si>
  <si>
    <t>2022</t>
  </si>
  <si>
    <t>GJERDRUM</t>
  </si>
  <si>
    <t>2023</t>
  </si>
  <si>
    <t>2024</t>
  </si>
  <si>
    <t>2025</t>
  </si>
  <si>
    <t>2026</t>
  </si>
  <si>
    <t>2027</t>
  </si>
  <si>
    <t>2028</t>
  </si>
  <si>
    <t>2029</t>
  </si>
  <si>
    <t>2030</t>
  </si>
  <si>
    <t>NANNESTAD</t>
  </si>
  <si>
    <t>2031</t>
  </si>
  <si>
    <t>2032</t>
  </si>
  <si>
    <t>MAURA</t>
  </si>
  <si>
    <t>2033</t>
  </si>
  <si>
    <t>ÅSGREINA</t>
  </si>
  <si>
    <t>2034</t>
  </si>
  <si>
    <t>HOLTER</t>
  </si>
  <si>
    <t>2035</t>
  </si>
  <si>
    <t>2036</t>
  </si>
  <si>
    <t>2040</t>
  </si>
  <si>
    <t>KLØFTA</t>
  </si>
  <si>
    <t>2041</t>
  </si>
  <si>
    <t>2050</t>
  </si>
  <si>
    <t>JESSHEIM</t>
  </si>
  <si>
    <t>2051</t>
  </si>
  <si>
    <t>2052</t>
  </si>
  <si>
    <t>2053</t>
  </si>
  <si>
    <t>2054</t>
  </si>
  <si>
    <t>MOGREINA</t>
  </si>
  <si>
    <t>2055</t>
  </si>
  <si>
    <t>NORDKISA</t>
  </si>
  <si>
    <t>2056</t>
  </si>
  <si>
    <t>ALGARHEIM</t>
  </si>
  <si>
    <t>2057</t>
  </si>
  <si>
    <t>2058</t>
  </si>
  <si>
    <t>SESSVOLLMOEN</t>
  </si>
  <si>
    <t>2060</t>
  </si>
  <si>
    <t>GARDERMOEN</t>
  </si>
  <si>
    <t>2061</t>
  </si>
  <si>
    <t>2062</t>
  </si>
  <si>
    <t>2063</t>
  </si>
  <si>
    <t>2066</t>
  </si>
  <si>
    <t>2067</t>
  </si>
  <si>
    <t>2068</t>
  </si>
  <si>
    <t>2069</t>
  </si>
  <si>
    <t>2070</t>
  </si>
  <si>
    <t>RÅHOLT</t>
  </si>
  <si>
    <t>2071</t>
  </si>
  <si>
    <t>2072</t>
  </si>
  <si>
    <t>DAL</t>
  </si>
  <si>
    <t>2073</t>
  </si>
  <si>
    <t>BØN</t>
  </si>
  <si>
    <t>2074</t>
  </si>
  <si>
    <t>EIDSVOLL VERK</t>
  </si>
  <si>
    <t>2076</t>
  </si>
  <si>
    <t>2080</t>
  </si>
  <si>
    <t>EIDSVOLL</t>
  </si>
  <si>
    <t>2081</t>
  </si>
  <si>
    <t>2090</t>
  </si>
  <si>
    <t>HURDAL</t>
  </si>
  <si>
    <t>2091</t>
  </si>
  <si>
    <t>2092</t>
  </si>
  <si>
    <t>MINNESUND</t>
  </si>
  <si>
    <t>2093</t>
  </si>
  <si>
    <t>FEIRING</t>
  </si>
  <si>
    <t>2094</t>
  </si>
  <si>
    <t>2100</t>
  </si>
  <si>
    <t>SKARNES</t>
  </si>
  <si>
    <t>2101</t>
  </si>
  <si>
    <t>2110</t>
  </si>
  <si>
    <t>SLÅSTAD</t>
  </si>
  <si>
    <t>2114</t>
  </si>
  <si>
    <t>DISENÅ</t>
  </si>
  <si>
    <t>2116</t>
  </si>
  <si>
    <t>SANDER</t>
  </si>
  <si>
    <t>2120</t>
  </si>
  <si>
    <t>SAGSTUA</t>
  </si>
  <si>
    <t>2121</t>
  </si>
  <si>
    <t>2123</t>
  </si>
  <si>
    <t>BRUVOLL</t>
  </si>
  <si>
    <t>2130</t>
  </si>
  <si>
    <t>KNAPPER</t>
  </si>
  <si>
    <t>2132</t>
  </si>
  <si>
    <t>GARDVIK</t>
  </si>
  <si>
    <t>2133</t>
  </si>
  <si>
    <t>2134</t>
  </si>
  <si>
    <t>AUSTVATN</t>
  </si>
  <si>
    <t>2150</t>
  </si>
  <si>
    <t>ÅRNES</t>
  </si>
  <si>
    <t>2151</t>
  </si>
  <si>
    <t>2160</t>
  </si>
  <si>
    <t>VORMSUND</t>
  </si>
  <si>
    <t>2161</t>
  </si>
  <si>
    <t>2162</t>
  </si>
  <si>
    <t>BRÅRUD</t>
  </si>
  <si>
    <t>2163</t>
  </si>
  <si>
    <t>SKOGBYGDA</t>
  </si>
  <si>
    <t>2164</t>
  </si>
  <si>
    <t>2165</t>
  </si>
  <si>
    <t>HVAM</t>
  </si>
  <si>
    <t>2166</t>
  </si>
  <si>
    <t>OPPAKER</t>
  </si>
  <si>
    <t>2167</t>
  </si>
  <si>
    <t>2170</t>
  </si>
  <si>
    <t>FENSTAD</t>
  </si>
  <si>
    <t>2201</t>
  </si>
  <si>
    <t>KONGSVINGER</t>
  </si>
  <si>
    <t>2202</t>
  </si>
  <si>
    <t>2203</t>
  </si>
  <si>
    <t>2204</t>
  </si>
  <si>
    <t>2205</t>
  </si>
  <si>
    <t>2206</t>
  </si>
  <si>
    <t>2207</t>
  </si>
  <si>
    <t>2208</t>
  </si>
  <si>
    <t>2209</t>
  </si>
  <si>
    <t>2210</t>
  </si>
  <si>
    <t>GRANLI</t>
  </si>
  <si>
    <t>2211</t>
  </si>
  <si>
    <t>2212</t>
  </si>
  <si>
    <t>2213</t>
  </si>
  <si>
    <t>2214</t>
  </si>
  <si>
    <t>2215</t>
  </si>
  <si>
    <t>ROVERUD</t>
  </si>
  <si>
    <t>2216</t>
  </si>
  <si>
    <t>2217</t>
  </si>
  <si>
    <t>HOKKÅSEN</t>
  </si>
  <si>
    <t>2218</t>
  </si>
  <si>
    <t>LUNDERSÆTER</t>
  </si>
  <si>
    <t>2219</t>
  </si>
  <si>
    <t>BRANDVAL</t>
  </si>
  <si>
    <t>2220</t>
  </si>
  <si>
    <t>ÅBOGEN</t>
  </si>
  <si>
    <t>2223</t>
  </si>
  <si>
    <t>GALTERUD</t>
  </si>
  <si>
    <t>2224</t>
  </si>
  <si>
    <t>AUSTMARKA</t>
  </si>
  <si>
    <t>2225</t>
  </si>
  <si>
    <t>2226</t>
  </si>
  <si>
    <t>2227</t>
  </si>
  <si>
    <t>2230</t>
  </si>
  <si>
    <t>SKOTTERUD</t>
  </si>
  <si>
    <t>2231</t>
  </si>
  <si>
    <t>2232</t>
  </si>
  <si>
    <t>TOBØL</t>
  </si>
  <si>
    <t>2233</t>
  </si>
  <si>
    <t>VESTMARKA</t>
  </si>
  <si>
    <t>2235</t>
  </si>
  <si>
    <t>MATRAND</t>
  </si>
  <si>
    <t>2240</t>
  </si>
  <si>
    <t>MAGNOR</t>
  </si>
  <si>
    <t>2241</t>
  </si>
  <si>
    <t>2251</t>
  </si>
  <si>
    <t>GRUE FINNSKOG</t>
  </si>
  <si>
    <t>2256</t>
  </si>
  <si>
    <t>2260</t>
  </si>
  <si>
    <t>KIRKENÆR</t>
  </si>
  <si>
    <t>2261</t>
  </si>
  <si>
    <t>2264</t>
  </si>
  <si>
    <t>GRINDER</t>
  </si>
  <si>
    <t>2265</t>
  </si>
  <si>
    <t>NAMNÅ</t>
  </si>
  <si>
    <t>2266</t>
  </si>
  <si>
    <t>ARNEBERG</t>
  </si>
  <si>
    <t>2270</t>
  </si>
  <si>
    <t>FLISA</t>
  </si>
  <si>
    <t>2271</t>
  </si>
  <si>
    <t>2280</t>
  </si>
  <si>
    <t>GJESÅSEN</t>
  </si>
  <si>
    <t>2283</t>
  </si>
  <si>
    <t>ÅSNES FINNSKOG</t>
  </si>
  <si>
    <t>2301</t>
  </si>
  <si>
    <t>HAMAR</t>
  </si>
  <si>
    <t>2302</t>
  </si>
  <si>
    <t>2303</t>
  </si>
  <si>
    <t>2304</t>
  </si>
  <si>
    <t>2305</t>
  </si>
  <si>
    <t>2306</t>
  </si>
  <si>
    <t>2307</t>
  </si>
  <si>
    <t>2308</t>
  </si>
  <si>
    <t>2309</t>
  </si>
  <si>
    <t>2311</t>
  </si>
  <si>
    <t>2312</t>
  </si>
  <si>
    <t>OTTESTAD</t>
  </si>
  <si>
    <t>2313</t>
  </si>
  <si>
    <t>2314</t>
  </si>
  <si>
    <t>2315</t>
  </si>
  <si>
    <t>2316</t>
  </si>
  <si>
    <t>2317</t>
  </si>
  <si>
    <t>2318</t>
  </si>
  <si>
    <t>2319</t>
  </si>
  <si>
    <t>2320</t>
  </si>
  <si>
    <t>FURNES</t>
  </si>
  <si>
    <t>2321</t>
  </si>
  <si>
    <t>2322</t>
  </si>
  <si>
    <t>RIDABU</t>
  </si>
  <si>
    <t>2323</t>
  </si>
  <si>
    <t>INGEBERG</t>
  </si>
  <si>
    <t>2324</t>
  </si>
  <si>
    <t>VANG PÅ HEDMARKEN</t>
  </si>
  <si>
    <t>2325</t>
  </si>
  <si>
    <t>2326</t>
  </si>
  <si>
    <t>2327</t>
  </si>
  <si>
    <t>2328</t>
  </si>
  <si>
    <t>2329</t>
  </si>
  <si>
    <t>2330</t>
  </si>
  <si>
    <t>VALLSET</t>
  </si>
  <si>
    <t>2331</t>
  </si>
  <si>
    <t>2332</t>
  </si>
  <si>
    <t>ÅSVANG</t>
  </si>
  <si>
    <t>2333</t>
  </si>
  <si>
    <t>ROMEDAL</t>
  </si>
  <si>
    <t>2334</t>
  </si>
  <si>
    <t>2335</t>
  </si>
  <si>
    <t>STANGE</t>
  </si>
  <si>
    <t>2336</t>
  </si>
  <si>
    <t>2337</t>
  </si>
  <si>
    <t>TANGEN</t>
  </si>
  <si>
    <t>2338</t>
  </si>
  <si>
    <t>ESPA</t>
  </si>
  <si>
    <t>2339</t>
  </si>
  <si>
    <t>2340</t>
  </si>
  <si>
    <t>LØTEN</t>
  </si>
  <si>
    <t>2341</t>
  </si>
  <si>
    <t>2344</t>
  </si>
  <si>
    <t>ILSENG</t>
  </si>
  <si>
    <t>2345</t>
  </si>
  <si>
    <t>ÅDALSBRUK</t>
  </si>
  <si>
    <t>2346</t>
  </si>
  <si>
    <t>2350</t>
  </si>
  <si>
    <t>NES PÅ HEDMARKEN</t>
  </si>
  <si>
    <t>2351</t>
  </si>
  <si>
    <t>2353</t>
  </si>
  <si>
    <t>STAVSJØ</t>
  </si>
  <si>
    <t>2355</t>
  </si>
  <si>
    <t>GAUPEN</t>
  </si>
  <si>
    <t>2360</t>
  </si>
  <si>
    <t>RUDSHØGDA</t>
  </si>
  <si>
    <t>2361</t>
  </si>
  <si>
    <t>2364</t>
  </si>
  <si>
    <t>NÆROSET</t>
  </si>
  <si>
    <t>2365</t>
  </si>
  <si>
    <t>ÅSMARKA</t>
  </si>
  <si>
    <t>2372</t>
  </si>
  <si>
    <t>BRØTTUM</t>
  </si>
  <si>
    <t>2373</t>
  </si>
  <si>
    <t>2380</t>
  </si>
  <si>
    <t>BRUMUNDDAL</t>
  </si>
  <si>
    <t>2381</t>
  </si>
  <si>
    <t>2382</t>
  </si>
  <si>
    <t>2383</t>
  </si>
  <si>
    <t>2384</t>
  </si>
  <si>
    <t>2385</t>
  </si>
  <si>
    <t>2386</t>
  </si>
  <si>
    <t>2387</t>
  </si>
  <si>
    <t>2388</t>
  </si>
  <si>
    <t>2389</t>
  </si>
  <si>
    <t>2390</t>
  </si>
  <si>
    <t>MOELV</t>
  </si>
  <si>
    <t>2391</t>
  </si>
  <si>
    <t>2401</t>
  </si>
  <si>
    <t>ELVERUM</t>
  </si>
  <si>
    <t>2402</t>
  </si>
  <si>
    <t>2403</t>
  </si>
  <si>
    <t>2404</t>
  </si>
  <si>
    <t>2405</t>
  </si>
  <si>
    <t>2406</t>
  </si>
  <si>
    <t>2407</t>
  </si>
  <si>
    <t>2408</t>
  </si>
  <si>
    <t>2409</t>
  </si>
  <si>
    <t>2410</t>
  </si>
  <si>
    <t>HERNES</t>
  </si>
  <si>
    <t>2411</t>
  </si>
  <si>
    <t>2412</t>
  </si>
  <si>
    <t>SØRSKOGBYGDA</t>
  </si>
  <si>
    <t>2413</t>
  </si>
  <si>
    <t>2414</t>
  </si>
  <si>
    <t>2415</t>
  </si>
  <si>
    <t>HERADSBYGD</t>
  </si>
  <si>
    <t>2416</t>
  </si>
  <si>
    <t>JØMNA</t>
  </si>
  <si>
    <t>2417</t>
  </si>
  <si>
    <t>2418</t>
  </si>
  <si>
    <t>2419</t>
  </si>
  <si>
    <t>2420</t>
  </si>
  <si>
    <t>TRYSIL</t>
  </si>
  <si>
    <t>2421</t>
  </si>
  <si>
    <t>2422</t>
  </si>
  <si>
    <t>NYBERGSUND</t>
  </si>
  <si>
    <t>2423</t>
  </si>
  <si>
    <t>ØSTBY</t>
  </si>
  <si>
    <t>2424</t>
  </si>
  <si>
    <t>2425</t>
  </si>
  <si>
    <t>LJØRDALEN</t>
  </si>
  <si>
    <t>2426</t>
  </si>
  <si>
    <t>2427</t>
  </si>
  <si>
    <t>PLASSEN</t>
  </si>
  <si>
    <t>2428</t>
  </si>
  <si>
    <t>SØRE OSEN</t>
  </si>
  <si>
    <t>2429</t>
  </si>
  <si>
    <t>TØRBERGET</t>
  </si>
  <si>
    <t>2430</t>
  </si>
  <si>
    <t>JORDET</t>
  </si>
  <si>
    <t>2432</t>
  </si>
  <si>
    <t>SLETTÅS</t>
  </si>
  <si>
    <t>2434</t>
  </si>
  <si>
    <t>BRASKEREIDFOSS</t>
  </si>
  <si>
    <t>2435</t>
  </si>
  <si>
    <t>2436</t>
  </si>
  <si>
    <t>VÅLER I SOLØR</t>
  </si>
  <si>
    <t>2437</t>
  </si>
  <si>
    <t>HASLEMOEN</t>
  </si>
  <si>
    <t>2438</t>
  </si>
  <si>
    <t>GRAVBERGET</t>
  </si>
  <si>
    <t>2440</t>
  </si>
  <si>
    <t>ENGERDAL</t>
  </si>
  <si>
    <t>2441</t>
  </si>
  <si>
    <t>2442</t>
  </si>
  <si>
    <t>2443</t>
  </si>
  <si>
    <t>DREVSJØ</t>
  </si>
  <si>
    <t>2444</t>
  </si>
  <si>
    <t>2446</t>
  </si>
  <si>
    <t>ELGÅ</t>
  </si>
  <si>
    <t>2447</t>
  </si>
  <si>
    <t>2448</t>
  </si>
  <si>
    <t>SØMÅDALEN</t>
  </si>
  <si>
    <t>2450</t>
  </si>
  <si>
    <t>RENA</t>
  </si>
  <si>
    <t>2451</t>
  </si>
  <si>
    <t>2460</t>
  </si>
  <si>
    <t>OSEN</t>
  </si>
  <si>
    <t>2461</t>
  </si>
  <si>
    <t>2476</t>
  </si>
  <si>
    <t>ATNA</t>
  </si>
  <si>
    <t>2477</t>
  </si>
  <si>
    <t>SOLLIA</t>
  </si>
  <si>
    <t>2478</t>
  </si>
  <si>
    <t>HANESTAD</t>
  </si>
  <si>
    <t>2480</t>
  </si>
  <si>
    <t>KOPPANG</t>
  </si>
  <si>
    <t>2481</t>
  </si>
  <si>
    <t>2484</t>
  </si>
  <si>
    <t>RENDALEN</t>
  </si>
  <si>
    <t>2485</t>
  </si>
  <si>
    <t>2486</t>
  </si>
  <si>
    <t>2487</t>
  </si>
  <si>
    <t>2488</t>
  </si>
  <si>
    <t>2500</t>
  </si>
  <si>
    <t>TYNSET</t>
  </si>
  <si>
    <t>2501</t>
  </si>
  <si>
    <t>2510</t>
  </si>
  <si>
    <t>TYLLDALEN</t>
  </si>
  <si>
    <t>2512</t>
  </si>
  <si>
    <t>KVIKNE</t>
  </si>
  <si>
    <t>2513</t>
  </si>
  <si>
    <t>2540</t>
  </si>
  <si>
    <t>TOLGA</t>
  </si>
  <si>
    <t>2541</t>
  </si>
  <si>
    <t>2542</t>
  </si>
  <si>
    <t>VINGELEN</t>
  </si>
  <si>
    <t>2544</t>
  </si>
  <si>
    <t>ØVERSJØDALEN</t>
  </si>
  <si>
    <t>2550</t>
  </si>
  <si>
    <t>OS I ØSTERDALEN</t>
  </si>
  <si>
    <t>2551</t>
  </si>
  <si>
    <t>2552</t>
  </si>
  <si>
    <t>DALSBYGDA</t>
  </si>
  <si>
    <t>2555</t>
  </si>
  <si>
    <t>TUFSINGDALEN</t>
  </si>
  <si>
    <t>2560</t>
  </si>
  <si>
    <t>ALVDAL</t>
  </si>
  <si>
    <t>2561</t>
  </si>
  <si>
    <t>2580</t>
  </si>
  <si>
    <t>FOLLDAL</t>
  </si>
  <si>
    <t>2581</t>
  </si>
  <si>
    <t>2582</t>
  </si>
  <si>
    <t>GRIMSBU</t>
  </si>
  <si>
    <t>2584</t>
  </si>
  <si>
    <t>DALHOLEN</t>
  </si>
  <si>
    <t>2601</t>
  </si>
  <si>
    <t>LILLEHAMMER</t>
  </si>
  <si>
    <t>2602</t>
  </si>
  <si>
    <t>2603</t>
  </si>
  <si>
    <t>2604</t>
  </si>
  <si>
    <t>2605</t>
  </si>
  <si>
    <t>2606</t>
  </si>
  <si>
    <t>2607</t>
  </si>
  <si>
    <t>VINGROM</t>
  </si>
  <si>
    <t>2608</t>
  </si>
  <si>
    <t>2609</t>
  </si>
  <si>
    <t>2610</t>
  </si>
  <si>
    <t>MESNALI</t>
  </si>
  <si>
    <t>2611</t>
  </si>
  <si>
    <t>2612</t>
  </si>
  <si>
    <t>SJUSJØEN</t>
  </si>
  <si>
    <t>2613</t>
  </si>
  <si>
    <t>2614</t>
  </si>
  <si>
    <t>2615</t>
  </si>
  <si>
    <t>2616</t>
  </si>
  <si>
    <t>LISMARKA</t>
  </si>
  <si>
    <t>2617</t>
  </si>
  <si>
    <t>2618</t>
  </si>
  <si>
    <t>2619</t>
  </si>
  <si>
    <t>2620</t>
  </si>
  <si>
    <t>2621</t>
  </si>
  <si>
    <t>2622</t>
  </si>
  <si>
    <t>2623</t>
  </si>
  <si>
    <t>2624</t>
  </si>
  <si>
    <t>2625</t>
  </si>
  <si>
    <t>FÅBERG</t>
  </si>
  <si>
    <t>2626</t>
  </si>
  <si>
    <t>2627</t>
  </si>
  <si>
    <t>2628</t>
  </si>
  <si>
    <t>2629</t>
  </si>
  <si>
    <t>2630</t>
  </si>
  <si>
    <t>RINGEBU</t>
  </si>
  <si>
    <t>2631</t>
  </si>
  <si>
    <t>2632</t>
  </si>
  <si>
    <t>VENABYGD</t>
  </si>
  <si>
    <t>2633</t>
  </si>
  <si>
    <t>FÅVANG</t>
  </si>
  <si>
    <t>2634</t>
  </si>
  <si>
    <t>2635</t>
  </si>
  <si>
    <t>TRETTEN</t>
  </si>
  <si>
    <t>2636</t>
  </si>
  <si>
    <t>ØYER</t>
  </si>
  <si>
    <t>2637</t>
  </si>
  <si>
    <t>2638</t>
  </si>
  <si>
    <t>2639</t>
  </si>
  <si>
    <t>VINSTRA</t>
  </si>
  <si>
    <t>2640</t>
  </si>
  <si>
    <t>2641</t>
  </si>
  <si>
    <t>KVAM</t>
  </si>
  <si>
    <t>2642</t>
  </si>
  <si>
    <t>2643</t>
  </si>
  <si>
    <t>SKÅBU</t>
  </si>
  <si>
    <t>2644</t>
  </si>
  <si>
    <t>2645</t>
  </si>
  <si>
    <t>SØR-FRON</t>
  </si>
  <si>
    <t>2646</t>
  </si>
  <si>
    <t>GÅLÅ</t>
  </si>
  <si>
    <t>2647</t>
  </si>
  <si>
    <t>2648</t>
  </si>
  <si>
    <t>2649</t>
  </si>
  <si>
    <t>ØSTRE GAUSDAL</t>
  </si>
  <si>
    <t>2651</t>
  </si>
  <si>
    <t>2652</t>
  </si>
  <si>
    <t>SVINGVOLL</t>
  </si>
  <si>
    <t>2653</t>
  </si>
  <si>
    <t>VESTRE GAUSDAL</t>
  </si>
  <si>
    <t>2654</t>
  </si>
  <si>
    <t>2656</t>
  </si>
  <si>
    <t>FOLLEBU</t>
  </si>
  <si>
    <t>2657</t>
  </si>
  <si>
    <t>SVATSUM</t>
  </si>
  <si>
    <t>2658</t>
  </si>
  <si>
    <t>ESPEDALEN</t>
  </si>
  <si>
    <t>2659</t>
  </si>
  <si>
    <t>DOMBÅS</t>
  </si>
  <si>
    <t>2660</t>
  </si>
  <si>
    <t>2661</t>
  </si>
  <si>
    <t>HJERKINN</t>
  </si>
  <si>
    <t>2662</t>
  </si>
  <si>
    <t>DOVRE</t>
  </si>
  <si>
    <t>2663</t>
  </si>
  <si>
    <t>DOVRESKOGEN</t>
  </si>
  <si>
    <t>2664</t>
  </si>
  <si>
    <t>2665</t>
  </si>
  <si>
    <t>LESJA</t>
  </si>
  <si>
    <t>2666</t>
  </si>
  <si>
    <t>LORA</t>
  </si>
  <si>
    <t>2667</t>
  </si>
  <si>
    <t>LESJAVERK</t>
  </si>
  <si>
    <t>2668</t>
  </si>
  <si>
    <t>LESJASKOG</t>
  </si>
  <si>
    <t>2669</t>
  </si>
  <si>
    <t>BJORLI</t>
  </si>
  <si>
    <t>2670</t>
  </si>
  <si>
    <t>OTTA</t>
  </si>
  <si>
    <t>2671</t>
  </si>
  <si>
    <t>2672</t>
  </si>
  <si>
    <t>SEL</t>
  </si>
  <si>
    <t>2673</t>
  </si>
  <si>
    <t>HØVRINGEN</t>
  </si>
  <si>
    <t>2674</t>
  </si>
  <si>
    <t>MYSUSÆTER</t>
  </si>
  <si>
    <t>2675</t>
  </si>
  <si>
    <t>2676</t>
  </si>
  <si>
    <t>HEIDAL</t>
  </si>
  <si>
    <t>2677</t>
  </si>
  <si>
    <t>NEDRE HEIDAL</t>
  </si>
  <si>
    <t>2678</t>
  </si>
  <si>
    <t>2679</t>
  </si>
  <si>
    <t>2680</t>
  </si>
  <si>
    <t>VÅGÅ</t>
  </si>
  <si>
    <t>2681</t>
  </si>
  <si>
    <t>LALM</t>
  </si>
  <si>
    <t>2682</t>
  </si>
  <si>
    <t>2683</t>
  </si>
  <si>
    <t>TESSANDEN</t>
  </si>
  <si>
    <t>2684</t>
  </si>
  <si>
    <t>2685</t>
  </si>
  <si>
    <t>GARMO</t>
  </si>
  <si>
    <t>2686</t>
  </si>
  <si>
    <t>LOM</t>
  </si>
  <si>
    <t>2687</t>
  </si>
  <si>
    <t>BØVERDALEN</t>
  </si>
  <si>
    <t>2688</t>
  </si>
  <si>
    <t>2690</t>
  </si>
  <si>
    <t>SKJÅK</t>
  </si>
  <si>
    <t>2693</t>
  </si>
  <si>
    <t>NORDBERG</t>
  </si>
  <si>
    <t>2694</t>
  </si>
  <si>
    <t>2695</t>
  </si>
  <si>
    <t>GROTLI</t>
  </si>
  <si>
    <t>2711</t>
  </si>
  <si>
    <t>GRAN</t>
  </si>
  <si>
    <t>2712</t>
  </si>
  <si>
    <t>BRANDBU</t>
  </si>
  <si>
    <t>2713</t>
  </si>
  <si>
    <t>ROA</t>
  </si>
  <si>
    <t>2714</t>
  </si>
  <si>
    <t>JAREN</t>
  </si>
  <si>
    <t>2715</t>
  </si>
  <si>
    <t>LUNNER</t>
  </si>
  <si>
    <t>2716</t>
  </si>
  <si>
    <t>HARESTUA</t>
  </si>
  <si>
    <t>2717</t>
  </si>
  <si>
    <t>GRUA</t>
  </si>
  <si>
    <t>2718</t>
  </si>
  <si>
    <t>2720</t>
  </si>
  <si>
    <t>GRINDVOLL</t>
  </si>
  <si>
    <t>2730</t>
  </si>
  <si>
    <t>2740</t>
  </si>
  <si>
    <t>2742</t>
  </si>
  <si>
    <t>2743</t>
  </si>
  <si>
    <t>2750</t>
  </si>
  <si>
    <t>2760</t>
  </si>
  <si>
    <t>2770</t>
  </si>
  <si>
    <t>2801</t>
  </si>
  <si>
    <t>GJØVIK</t>
  </si>
  <si>
    <t>2802</t>
  </si>
  <si>
    <t>2803</t>
  </si>
  <si>
    <t>2804</t>
  </si>
  <si>
    <t>2805</t>
  </si>
  <si>
    <t>2806</t>
  </si>
  <si>
    <t>2807</t>
  </si>
  <si>
    <t>HUNNDALEN</t>
  </si>
  <si>
    <t>2808</t>
  </si>
  <si>
    <t>2809</t>
  </si>
  <si>
    <t>2810</t>
  </si>
  <si>
    <t>2811</t>
  </si>
  <si>
    <t>2812</t>
  </si>
  <si>
    <t>2815</t>
  </si>
  <si>
    <t>2816</t>
  </si>
  <si>
    <t>2817</t>
  </si>
  <si>
    <t>2818</t>
  </si>
  <si>
    <t>2819</t>
  </si>
  <si>
    <t>2820</t>
  </si>
  <si>
    <t>NORDRE TOTEN</t>
  </si>
  <si>
    <t>2821</t>
  </si>
  <si>
    <t>2822</t>
  </si>
  <si>
    <t>BYBRUA</t>
  </si>
  <si>
    <t>2825</t>
  </si>
  <si>
    <t>2827</t>
  </si>
  <si>
    <t>2830</t>
  </si>
  <si>
    <t>RAUFOSS</t>
  </si>
  <si>
    <t>2831</t>
  </si>
  <si>
    <t>2832</t>
  </si>
  <si>
    <t>BIRI</t>
  </si>
  <si>
    <t>2833</t>
  </si>
  <si>
    <t>2834</t>
  </si>
  <si>
    <t>2835</t>
  </si>
  <si>
    <t>2836</t>
  </si>
  <si>
    <t>2837</t>
  </si>
  <si>
    <t>BIRISTRAND</t>
  </si>
  <si>
    <t>2838</t>
  </si>
  <si>
    <t>SNERTINGDAL</t>
  </si>
  <si>
    <t>2839</t>
  </si>
  <si>
    <t>ØVRE SNERTINGDAL</t>
  </si>
  <si>
    <t>2840</t>
  </si>
  <si>
    <t>REINSVOLL</t>
  </si>
  <si>
    <t>2841</t>
  </si>
  <si>
    <t>2843</t>
  </si>
  <si>
    <t>EINA</t>
  </si>
  <si>
    <t>2844</t>
  </si>
  <si>
    <t>KOLBU</t>
  </si>
  <si>
    <t>2845</t>
  </si>
  <si>
    <t>BØVERBRU</t>
  </si>
  <si>
    <t>2846</t>
  </si>
  <si>
    <t>2847</t>
  </si>
  <si>
    <t>2848</t>
  </si>
  <si>
    <t>SKREIA</t>
  </si>
  <si>
    <t>2849</t>
  </si>
  <si>
    <t>KAPP</t>
  </si>
  <si>
    <t>2850</t>
  </si>
  <si>
    <t>LENA</t>
  </si>
  <si>
    <t>2851</t>
  </si>
  <si>
    <t>2853</t>
  </si>
  <si>
    <t>2854</t>
  </si>
  <si>
    <t>2857</t>
  </si>
  <si>
    <t>2858</t>
  </si>
  <si>
    <t>2860</t>
  </si>
  <si>
    <t>HOV</t>
  </si>
  <si>
    <t>2861</t>
  </si>
  <si>
    <t>LANDÅSBYGDA</t>
  </si>
  <si>
    <t>2862</t>
  </si>
  <si>
    <t>FLUBERG</t>
  </si>
  <si>
    <t>2863</t>
  </si>
  <si>
    <t>VESTSIDA</t>
  </si>
  <si>
    <t>2864</t>
  </si>
  <si>
    <t>FALL</t>
  </si>
  <si>
    <t>2866</t>
  </si>
  <si>
    <t>ENGER</t>
  </si>
  <si>
    <t>2867</t>
  </si>
  <si>
    <t>2870</t>
  </si>
  <si>
    <t>DOKKA</t>
  </si>
  <si>
    <t>2879</t>
  </si>
  <si>
    <t>ODNES</t>
  </si>
  <si>
    <t>2880</t>
  </si>
  <si>
    <t>NORD-TORPA</t>
  </si>
  <si>
    <t>2881</t>
  </si>
  <si>
    <t>AUST-TORPA</t>
  </si>
  <si>
    <t>2882</t>
  </si>
  <si>
    <t>2890</t>
  </si>
  <si>
    <t>ETNEDAL</t>
  </si>
  <si>
    <t>2893</t>
  </si>
  <si>
    <t>2900</t>
  </si>
  <si>
    <t>FAGERNES</t>
  </si>
  <si>
    <t>2901</t>
  </si>
  <si>
    <t>2907</t>
  </si>
  <si>
    <t>LEIRA I VALDRES</t>
  </si>
  <si>
    <t>2909</t>
  </si>
  <si>
    <t>AURDAL</t>
  </si>
  <si>
    <t>2910</t>
  </si>
  <si>
    <t>2917</t>
  </si>
  <si>
    <t>SKRAUTVÅL</t>
  </si>
  <si>
    <t>2918</t>
  </si>
  <si>
    <t>ULNES</t>
  </si>
  <si>
    <t>2920</t>
  </si>
  <si>
    <t>2923</t>
  </si>
  <si>
    <t>TISLEIDALEN</t>
  </si>
  <si>
    <t>2929</t>
  </si>
  <si>
    <t>BAGN</t>
  </si>
  <si>
    <t>2930</t>
  </si>
  <si>
    <t>2933</t>
  </si>
  <si>
    <t>REINLI</t>
  </si>
  <si>
    <t>2936</t>
  </si>
  <si>
    <t>BEGNADALEN</t>
  </si>
  <si>
    <t>2937</t>
  </si>
  <si>
    <t>BEGNA</t>
  </si>
  <si>
    <t>2939</t>
  </si>
  <si>
    <t>HEGGENES</t>
  </si>
  <si>
    <t>2940</t>
  </si>
  <si>
    <t>2943</t>
  </si>
  <si>
    <t>ROGNE</t>
  </si>
  <si>
    <t>2950</t>
  </si>
  <si>
    <t>SKAMMESTEIN</t>
  </si>
  <si>
    <t>2952</t>
  </si>
  <si>
    <t>BEITO</t>
  </si>
  <si>
    <t>2953</t>
  </si>
  <si>
    <t>BEITOSTØLEN</t>
  </si>
  <si>
    <t>2954</t>
  </si>
  <si>
    <t>2959</t>
  </si>
  <si>
    <t>RØN</t>
  </si>
  <si>
    <t>2960</t>
  </si>
  <si>
    <t>2965</t>
  </si>
  <si>
    <t>SLIDRE</t>
  </si>
  <si>
    <t>2966</t>
  </si>
  <si>
    <t>2967</t>
  </si>
  <si>
    <t>LOMEN</t>
  </si>
  <si>
    <t>2972</t>
  </si>
  <si>
    <t>RYFOSS</t>
  </si>
  <si>
    <t>2973</t>
  </si>
  <si>
    <t>2974</t>
  </si>
  <si>
    <t>VANG I VALDRES</t>
  </si>
  <si>
    <t>2975</t>
  </si>
  <si>
    <t>2977</t>
  </si>
  <si>
    <t>ØYE</t>
  </si>
  <si>
    <t>2985</t>
  </si>
  <si>
    <t>TYINKRYSSET</t>
  </si>
  <si>
    <t>3001</t>
  </si>
  <si>
    <t>DRAMMEN</t>
  </si>
  <si>
    <t>3002</t>
  </si>
  <si>
    <t>3003</t>
  </si>
  <si>
    <t>3004</t>
  </si>
  <si>
    <t>3005</t>
  </si>
  <si>
    <t>3006</t>
  </si>
  <si>
    <t>3007</t>
  </si>
  <si>
    <t>3008</t>
  </si>
  <si>
    <t>3009</t>
  </si>
  <si>
    <t>3010</t>
  </si>
  <si>
    <t>3011</t>
  </si>
  <si>
    <t>3012</t>
  </si>
  <si>
    <t>3013</t>
  </si>
  <si>
    <t>3014</t>
  </si>
  <si>
    <t>3015</t>
  </si>
  <si>
    <t>3016</t>
  </si>
  <si>
    <t>3017</t>
  </si>
  <si>
    <t>3018</t>
  </si>
  <si>
    <t>3019</t>
  </si>
  <si>
    <t>3021</t>
  </si>
  <si>
    <t>3022</t>
  </si>
  <si>
    <t>3023</t>
  </si>
  <si>
    <t>3024</t>
  </si>
  <si>
    <t>3025</t>
  </si>
  <si>
    <t>3026</t>
  </si>
  <si>
    <t>3027</t>
  </si>
  <si>
    <t>3028</t>
  </si>
  <si>
    <t>3029</t>
  </si>
  <si>
    <t>3030</t>
  </si>
  <si>
    <t>3031</t>
  </si>
  <si>
    <t>3032</t>
  </si>
  <si>
    <t>3033</t>
  </si>
  <si>
    <t>3034</t>
  </si>
  <si>
    <t>3035</t>
  </si>
  <si>
    <t>3036</t>
  </si>
  <si>
    <t>3037</t>
  </si>
  <si>
    <t>3038</t>
  </si>
  <si>
    <t>3039</t>
  </si>
  <si>
    <t>3040</t>
  </si>
  <si>
    <t>3041</t>
  </si>
  <si>
    <t>3042</t>
  </si>
  <si>
    <t>3043</t>
  </si>
  <si>
    <t>3044</t>
  </si>
  <si>
    <t>3045</t>
  </si>
  <si>
    <t>3046</t>
  </si>
  <si>
    <t>3047</t>
  </si>
  <si>
    <t>3048</t>
  </si>
  <si>
    <t>3050</t>
  </si>
  <si>
    <t>MJØNDALEN</t>
  </si>
  <si>
    <t>3051</t>
  </si>
  <si>
    <t>3053</t>
  </si>
  <si>
    <t>STEINBERG</t>
  </si>
  <si>
    <t>3054</t>
  </si>
  <si>
    <t>KROKSTADELVA</t>
  </si>
  <si>
    <t>3055</t>
  </si>
  <si>
    <t>3056</t>
  </si>
  <si>
    <t>SOLBERGELVA</t>
  </si>
  <si>
    <t>3057</t>
  </si>
  <si>
    <t>3058</t>
  </si>
  <si>
    <t>SOLBERGMOEN</t>
  </si>
  <si>
    <t>3060</t>
  </si>
  <si>
    <t>SVELVIK</t>
  </si>
  <si>
    <t>3061</t>
  </si>
  <si>
    <t>3063</t>
  </si>
  <si>
    <t>3064</t>
  </si>
  <si>
    <t>3065</t>
  </si>
  <si>
    <t>3066</t>
  </si>
  <si>
    <t>3070</t>
  </si>
  <si>
    <t>SANDE I VESTFOLD</t>
  </si>
  <si>
    <t>3071</t>
  </si>
  <si>
    <t>3072</t>
  </si>
  <si>
    <t>3073</t>
  </si>
  <si>
    <t>3074</t>
  </si>
  <si>
    <t>3075</t>
  </si>
  <si>
    <t>BERGER</t>
  </si>
  <si>
    <t>3076</t>
  </si>
  <si>
    <t>3077</t>
  </si>
  <si>
    <t>3080</t>
  </si>
  <si>
    <t>HOLMESTRAND</t>
  </si>
  <si>
    <t>3081</t>
  </si>
  <si>
    <t>3082</t>
  </si>
  <si>
    <t>3083</t>
  </si>
  <si>
    <t>3084</t>
  </si>
  <si>
    <t>3085</t>
  </si>
  <si>
    <t>3086</t>
  </si>
  <si>
    <t>3087</t>
  </si>
  <si>
    <t>3088</t>
  </si>
  <si>
    <t>3089</t>
  </si>
  <si>
    <t>3090</t>
  </si>
  <si>
    <t>HOF</t>
  </si>
  <si>
    <t>3091</t>
  </si>
  <si>
    <t>3092</t>
  </si>
  <si>
    <t>SUNDBYFOSS</t>
  </si>
  <si>
    <t>3095</t>
  </si>
  <si>
    <t>EIDSFOSS</t>
  </si>
  <si>
    <t>3101</t>
  </si>
  <si>
    <t>TØNSBERG</t>
  </si>
  <si>
    <t>3103</t>
  </si>
  <si>
    <t>3104</t>
  </si>
  <si>
    <t>3105</t>
  </si>
  <si>
    <t>3106</t>
  </si>
  <si>
    <t>NØTTERØY</t>
  </si>
  <si>
    <t>3107</t>
  </si>
  <si>
    <t>SEM</t>
  </si>
  <si>
    <t>3108</t>
  </si>
  <si>
    <t>VEAR</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</si>
  <si>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</si>
  <si>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</si>
  <si>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</si>
  <si>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</si>
  <si>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</si>
  <si>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</si>
  <si>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</si>
  <si>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</si>
  <si>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</si>
  <si>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</si>
  <si>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</si>
  <si>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</si>
  <si>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</si>
  <si>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</si>
  <si>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</si>
  <si>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</si>
  <si>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</si>
  <si>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</si>
  <si>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</si>
  <si>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</si>
  <si>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</si>
  <si>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3131</t>
  </si>
  <si>
    <t>HUSØYSUND</t>
  </si>
  <si>
    <t>3132</t>
  </si>
  <si>
    <t>3133</t>
  </si>
  <si>
    <t>DUKEN</t>
  </si>
  <si>
    <t>3134</t>
  </si>
  <si>
    <t>3135</t>
  </si>
  <si>
    <t>TORØD</t>
  </si>
  <si>
    <t>3137</t>
  </si>
  <si>
    <t>3138</t>
  </si>
  <si>
    <t>SKALLESTAD</t>
  </si>
  <si>
    <t>3139</t>
  </si>
  <si>
    <t>3140</t>
  </si>
  <si>
    <t>3141</t>
  </si>
  <si>
    <t>KJØPMANNSKJÆR</t>
  </si>
  <si>
    <t>3142</t>
  </si>
  <si>
    <t>VESTSKOGEN</t>
  </si>
  <si>
    <t>3143</t>
  </si>
  <si>
    <t>3144</t>
  </si>
  <si>
    <t>VEIERLAND</t>
  </si>
  <si>
    <t>3145</t>
  </si>
  <si>
    <t>TJØME</t>
  </si>
  <si>
    <t>3148</t>
  </si>
  <si>
    <t>HVASSER</t>
  </si>
  <si>
    <t>3150</t>
  </si>
  <si>
    <t>TOLVSRØD</t>
  </si>
  <si>
    <t>3151</t>
  </si>
  <si>
    <t>3152</t>
  </si>
  <si>
    <t>3153</t>
  </si>
  <si>
    <t>3154</t>
  </si>
  <si>
    <t>3156</t>
  </si>
  <si>
    <t>MELSOMVIK</t>
  </si>
  <si>
    <t>3157</t>
  </si>
  <si>
    <t>BARKÅKER</t>
  </si>
  <si>
    <t>3158</t>
  </si>
  <si>
    <t>ANDEBU</t>
  </si>
  <si>
    <t>3159</t>
  </si>
  <si>
    <t>3160</t>
  </si>
  <si>
    <t>STOKKE</t>
  </si>
  <si>
    <t>3161</t>
  </si>
  <si>
    <t>3162</t>
  </si>
  <si>
    <t>3163</t>
  </si>
  <si>
    <t>3164</t>
  </si>
  <si>
    <t>REVETAL</t>
  </si>
  <si>
    <t>3165</t>
  </si>
  <si>
    <t>3166</t>
  </si>
  <si>
    <t>3167</t>
  </si>
  <si>
    <t>ÅSGÅRDSTRAND</t>
  </si>
  <si>
    <t>3168</t>
  </si>
  <si>
    <t>3169</t>
  </si>
  <si>
    <t>3170</t>
  </si>
  <si>
    <t>3171</t>
  </si>
  <si>
    <t>3172</t>
  </si>
  <si>
    <t>3173</t>
  </si>
  <si>
    <t>3174</t>
  </si>
  <si>
    <t>3175</t>
  </si>
  <si>
    <t>RAMNES</t>
  </si>
  <si>
    <t>3176</t>
  </si>
  <si>
    <t>UNDRUMSDAL</t>
  </si>
  <si>
    <t>3177</t>
  </si>
  <si>
    <t>VÅLE</t>
  </si>
  <si>
    <t>3178</t>
  </si>
  <si>
    <t>3179</t>
  </si>
  <si>
    <t>3180</t>
  </si>
  <si>
    <t>NYKIRKE</t>
  </si>
  <si>
    <t>3181</t>
  </si>
  <si>
    <t>HORTEN</t>
  </si>
  <si>
    <t>3182</t>
  </si>
  <si>
    <t>3183</t>
  </si>
  <si>
    <t>3184</t>
  </si>
  <si>
    <t>BORRE</t>
  </si>
  <si>
    <t>3185</t>
  </si>
  <si>
    <t>SKOPPUM</t>
  </si>
  <si>
    <t>3186</t>
  </si>
  <si>
    <t>3187</t>
  </si>
  <si>
    <t>3188</t>
  </si>
  <si>
    <t>3189</t>
  </si>
  <si>
    <t>3191</t>
  </si>
  <si>
    <t>3192</t>
  </si>
  <si>
    <t>3193</t>
  </si>
  <si>
    <t>3194</t>
  </si>
  <si>
    <t>3195</t>
  </si>
  <si>
    <t>3196</t>
  </si>
  <si>
    <t>3197</t>
  </si>
  <si>
    <t>3199</t>
  </si>
  <si>
    <t>3201</t>
  </si>
  <si>
    <t>SANDEFJORD</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</si>
  <si>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</si>
  <si>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</si>
  <si>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</si>
  <si>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</si>
  <si>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</si>
  <si>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</si>
  <si>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</si>
  <si>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</si>
  <si>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</si>
  <si>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</si>
  <si>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</si>
  <si>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</si>
  <si>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</si>
  <si>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</si>
  <si>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</si>
  <si>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</si>
  <si>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</si>
  <si>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</si>
  <si>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</si>
  <si>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</si>
  <si>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</si>
  <si>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</si>
  <si>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</si>
  <si>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</si>
  <si>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</si>
  <si>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</si>
  <si>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</si>
  <si>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</si>
  <si>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</si>
  <si>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</si>
  <si>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</si>
  <si>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</si>
  <si>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</si>
  <si>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</si>
  <si>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</si>
  <si>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</si>
  <si>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</si>
  <si>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</si>
  <si>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</si>
  <si>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</si>
  <si>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</si>
  <si>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</si>
  <si>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KODAL</t>
  </si>
  <si>
    <t>3244</t>
  </si>
  <si>
    <t>3245</t>
  </si>
  <si>
    <t>3246</t>
  </si>
  <si>
    <t>3247</t>
  </si>
  <si>
    <t>3248</t>
  </si>
  <si>
    <t>3249</t>
  </si>
  <si>
    <t>3251</t>
  </si>
  <si>
    <t>LARVIK</t>
  </si>
  <si>
    <t>3252</t>
  </si>
  <si>
    <t>3253</t>
  </si>
  <si>
    <t>3254</t>
  </si>
  <si>
    <t>3255</t>
  </si>
  <si>
    <t>3256</t>
  </si>
  <si>
    <t>3257</t>
  </si>
  <si>
    <t>3258</t>
  </si>
  <si>
    <t>3259</t>
  </si>
  <si>
    <t>3260</t>
  </si>
  <si>
    <t>3261</t>
  </si>
  <si>
    <t>3262</t>
  </si>
  <si>
    <t>3263</t>
  </si>
  <si>
    <t>3264</t>
  </si>
  <si>
    <t>3265</t>
  </si>
  <si>
    <t>3267</t>
  </si>
  <si>
    <t>3268</t>
  </si>
  <si>
    <t>3269</t>
  </si>
  <si>
    <t>3270</t>
  </si>
  <si>
    <t>3271</t>
  </si>
  <si>
    <t>3274</t>
  </si>
  <si>
    <t>3275</t>
  </si>
  <si>
    <t>SVARSTAD</t>
  </si>
  <si>
    <t>3276</t>
  </si>
  <si>
    <t>3277</t>
  </si>
  <si>
    <t>STEINSHOLT</t>
  </si>
  <si>
    <t>3280</t>
  </si>
  <si>
    <t>TJODALYNG</t>
  </si>
  <si>
    <t>3281</t>
  </si>
  <si>
    <t>3282</t>
  </si>
  <si>
    <t>KVELDE</t>
  </si>
  <si>
    <t>3284</t>
  </si>
  <si>
    <t>3285</t>
  </si>
  <si>
    <t>3290</t>
  </si>
  <si>
    <t>STAVERN</t>
  </si>
  <si>
    <t>3291</t>
  </si>
  <si>
    <t>3292</t>
  </si>
  <si>
    <t>3294</t>
  </si>
  <si>
    <t>3295</t>
  </si>
  <si>
    <t>HELGEROA</t>
  </si>
  <si>
    <t>3296</t>
  </si>
  <si>
    <t>NEVLUNGHAVN</t>
  </si>
  <si>
    <t>3297</t>
  </si>
  <si>
    <t>3300</t>
  </si>
  <si>
    <t>HOKKSUND</t>
  </si>
  <si>
    <t>3301</t>
  </si>
  <si>
    <t>3302</t>
  </si>
  <si>
    <t>3303</t>
  </si>
  <si>
    <t>3320</t>
  </si>
  <si>
    <t>VESTFOSSEN</t>
  </si>
  <si>
    <t>3321</t>
  </si>
  <si>
    <t>3322</t>
  </si>
  <si>
    <t>FISKUM</t>
  </si>
  <si>
    <t>3330</t>
  </si>
  <si>
    <t>SKOTSELV</t>
  </si>
  <si>
    <t>3331</t>
  </si>
  <si>
    <t>3340</t>
  </si>
  <si>
    <t>ÅMOT</t>
  </si>
  <si>
    <t>3341</t>
  </si>
  <si>
    <t>3342</t>
  </si>
  <si>
    <t>3350</t>
  </si>
  <si>
    <t>PRESTFOSS</t>
  </si>
  <si>
    <t>3351</t>
  </si>
  <si>
    <t>3355</t>
  </si>
  <si>
    <t>SOLUMSMOEN</t>
  </si>
  <si>
    <t>3357</t>
  </si>
  <si>
    <t>EGGEDAL</t>
  </si>
  <si>
    <t>3358</t>
  </si>
  <si>
    <t>NEDRE EGGEDAL</t>
  </si>
  <si>
    <t>3359</t>
  </si>
  <si>
    <t>3360</t>
  </si>
  <si>
    <t>GEITHUS</t>
  </si>
  <si>
    <t>3361</t>
  </si>
  <si>
    <t>3370</t>
  </si>
  <si>
    <t>VIKERSUND</t>
  </si>
  <si>
    <t>3371</t>
  </si>
  <si>
    <t>3401</t>
  </si>
  <si>
    <t>LIER</t>
  </si>
  <si>
    <t>3402</t>
  </si>
  <si>
    <t>3403</t>
  </si>
  <si>
    <t>3404</t>
  </si>
  <si>
    <t>3405</t>
  </si>
  <si>
    <t>3406</t>
  </si>
  <si>
    <t>TRANBY</t>
  </si>
  <si>
    <t>3407</t>
  </si>
  <si>
    <t>3408</t>
  </si>
  <si>
    <t>3409</t>
  </si>
  <si>
    <t>3410</t>
  </si>
  <si>
    <t>SYLLING</t>
  </si>
  <si>
    <t>3411</t>
  </si>
  <si>
    <t>3412</t>
  </si>
  <si>
    <t>LIERSTRANDA</t>
  </si>
  <si>
    <t>3413</t>
  </si>
  <si>
    <t>3414</t>
  </si>
  <si>
    <t>3420</t>
  </si>
  <si>
    <t>LIERSKOGEN</t>
  </si>
  <si>
    <t>3421</t>
  </si>
  <si>
    <t>3425</t>
  </si>
  <si>
    <t>REISTAD</t>
  </si>
  <si>
    <t>3426</t>
  </si>
  <si>
    <t>GULLAUG</t>
  </si>
  <si>
    <t>3427</t>
  </si>
  <si>
    <t>3428</t>
  </si>
  <si>
    <t>3430</t>
  </si>
  <si>
    <t>SPIKKESTAD</t>
  </si>
  <si>
    <t>3431</t>
  </si>
  <si>
    <t>3440</t>
  </si>
  <si>
    <t>RØYKEN</t>
  </si>
  <si>
    <t>3441</t>
  </si>
  <si>
    <t>3442</t>
  </si>
  <si>
    <t>HYGGEN</t>
  </si>
  <si>
    <t>3470</t>
  </si>
  <si>
    <t>SLEMMESTAD</t>
  </si>
  <si>
    <t>3471</t>
  </si>
  <si>
    <t>3472</t>
  </si>
  <si>
    <t>BØDALEN</t>
  </si>
  <si>
    <t>3474</t>
  </si>
  <si>
    <t>ÅROS</t>
  </si>
  <si>
    <t>3475</t>
  </si>
  <si>
    <t>SÆTRE</t>
  </si>
  <si>
    <t>3476</t>
  </si>
  <si>
    <t>3477</t>
  </si>
  <si>
    <t>BÅTSTØ</t>
  </si>
  <si>
    <t>3478</t>
  </si>
  <si>
    <t>NÆRSNES</t>
  </si>
  <si>
    <t>3479</t>
  </si>
  <si>
    <t>3480</t>
  </si>
  <si>
    <t>FILTVET</t>
  </si>
  <si>
    <t>3481</t>
  </si>
  <si>
    <t>TOFTE</t>
  </si>
  <si>
    <t>3482</t>
  </si>
  <si>
    <t>3483</t>
  </si>
  <si>
    <t>KANA</t>
  </si>
  <si>
    <t>3484</t>
  </si>
  <si>
    <t>HOLMSBU</t>
  </si>
  <si>
    <t>3485</t>
  </si>
  <si>
    <t>3490</t>
  </si>
  <si>
    <t>KLOKKARSTUA</t>
  </si>
  <si>
    <t>3501</t>
  </si>
  <si>
    <t>HØNEFOSS</t>
  </si>
  <si>
    <t>3502</t>
  </si>
  <si>
    <t>3503</t>
  </si>
  <si>
    <t>3504</t>
  </si>
  <si>
    <t>3507</t>
  </si>
  <si>
    <t>3510</t>
  </si>
  <si>
    <t>3511</t>
  </si>
  <si>
    <t>3512</t>
  </si>
  <si>
    <t>3513</t>
  </si>
  <si>
    <t>3514</t>
  </si>
  <si>
    <t>3515</t>
  </si>
  <si>
    <t>3516</t>
  </si>
  <si>
    <t>3517</t>
  </si>
  <si>
    <t>3518</t>
  </si>
  <si>
    <t>3519</t>
  </si>
  <si>
    <t>3520</t>
  </si>
  <si>
    <t>JEVNAKER</t>
  </si>
  <si>
    <t>3521</t>
  </si>
  <si>
    <t>3522</t>
  </si>
  <si>
    <t>BJONEROA</t>
  </si>
  <si>
    <t>3523</t>
  </si>
  <si>
    <t>NES I ÅDAL</t>
  </si>
  <si>
    <t>3524</t>
  </si>
  <si>
    <t>3525</t>
  </si>
  <si>
    <t>HALLINGBY</t>
  </si>
  <si>
    <t>3526</t>
  </si>
  <si>
    <t>3527</t>
  </si>
  <si>
    <t>3528</t>
  </si>
  <si>
    <t>HEDALEN</t>
  </si>
  <si>
    <t>3529</t>
  </si>
  <si>
    <t>RØYSE</t>
  </si>
  <si>
    <t>3530</t>
  </si>
  <si>
    <t>3531</t>
  </si>
  <si>
    <t>KROKKLEIVA</t>
  </si>
  <si>
    <t>3532</t>
  </si>
  <si>
    <t>TYRISTRAND</t>
  </si>
  <si>
    <t>3533</t>
  </si>
  <si>
    <t>3534</t>
  </si>
  <si>
    <t>SOKNA</t>
  </si>
  <si>
    <t>3535</t>
  </si>
  <si>
    <t>KRØDEREN</t>
  </si>
  <si>
    <t>3536</t>
  </si>
  <si>
    <t>NORESUND</t>
  </si>
  <si>
    <t>3537</t>
  </si>
  <si>
    <t>3538</t>
  </si>
  <si>
    <t>SOLLIHØGDA</t>
  </si>
  <si>
    <t>3539</t>
  </si>
  <si>
    <t>FLÅ</t>
  </si>
  <si>
    <t>3540</t>
  </si>
  <si>
    <t>NESBYEN</t>
  </si>
  <si>
    <t>3541</t>
  </si>
  <si>
    <t>3542</t>
  </si>
  <si>
    <t>3543</t>
  </si>
  <si>
    <t>3544</t>
  </si>
  <si>
    <t>TUNHOVD</t>
  </si>
  <si>
    <t>3545</t>
  </si>
  <si>
    <t>3546</t>
  </si>
  <si>
    <t>3550</t>
  </si>
  <si>
    <t>GOL</t>
  </si>
  <si>
    <t>3551</t>
  </si>
  <si>
    <t>3560</t>
  </si>
  <si>
    <t>HEMSEDAL</t>
  </si>
  <si>
    <t>3561</t>
  </si>
  <si>
    <t>3570</t>
  </si>
  <si>
    <t>ÅL</t>
  </si>
  <si>
    <t>3571</t>
  </si>
  <si>
    <t>3575</t>
  </si>
  <si>
    <t>HOL</t>
  </si>
  <si>
    <t>3576</t>
  </si>
  <si>
    <t>3577</t>
  </si>
  <si>
    <t>HOVET</t>
  </si>
  <si>
    <t>3579</t>
  </si>
  <si>
    <t>TORPO</t>
  </si>
  <si>
    <t>3580</t>
  </si>
  <si>
    <t>GEILO</t>
  </si>
  <si>
    <t>3581</t>
  </si>
  <si>
    <t>3588</t>
  </si>
  <si>
    <t>DAGALI</t>
  </si>
  <si>
    <t>3593</t>
  </si>
  <si>
    <t>USTAOSET</t>
  </si>
  <si>
    <t>3595</t>
  </si>
  <si>
    <t>HAUGASTØL</t>
  </si>
  <si>
    <t>3601</t>
  </si>
  <si>
    <t>KONGSBERG</t>
  </si>
  <si>
    <t>3602</t>
  </si>
  <si>
    <t>3603</t>
  </si>
  <si>
    <t>3604</t>
  </si>
  <si>
    <t>3605</t>
  </si>
  <si>
    <t>3606</t>
  </si>
  <si>
    <t>3607</t>
  </si>
  <si>
    <t>3608</t>
  </si>
  <si>
    <t>HEISTADMOEN</t>
  </si>
  <si>
    <t>3609</t>
  </si>
  <si>
    <t>3610</t>
  </si>
  <si>
    <t>3611</t>
  </si>
  <si>
    <t>3612</t>
  </si>
  <si>
    <t>3613</t>
  </si>
  <si>
    <t>3614</t>
  </si>
  <si>
    <t>3615</t>
  </si>
  <si>
    <t>3616</t>
  </si>
  <si>
    <t>3617</t>
  </si>
  <si>
    <t>3618</t>
  </si>
  <si>
    <t>SKOLLENBORG</t>
  </si>
  <si>
    <t>3619</t>
  </si>
  <si>
    <t>3620</t>
  </si>
  <si>
    <t>FLESBERG</t>
  </si>
  <si>
    <t>3621</t>
  </si>
  <si>
    <t>LAMPELAND</t>
  </si>
  <si>
    <t>3622</t>
  </si>
  <si>
    <t>SVENE</t>
  </si>
  <si>
    <t>3623</t>
  </si>
  <si>
    <t>3624</t>
  </si>
  <si>
    <t>LYNGDAL I NUMEDAL</t>
  </si>
  <si>
    <t>3625</t>
  </si>
  <si>
    <t>3626</t>
  </si>
  <si>
    <t>ROLLAG</t>
  </si>
  <si>
    <t>3627</t>
  </si>
  <si>
    <t>VEGGLI</t>
  </si>
  <si>
    <t>3628</t>
  </si>
  <si>
    <t>3629</t>
  </si>
  <si>
    <t>NORE</t>
  </si>
  <si>
    <t>3630</t>
  </si>
  <si>
    <t>RØDBERG</t>
  </si>
  <si>
    <t>3631</t>
  </si>
  <si>
    <t>3632</t>
  </si>
  <si>
    <t>UVDAL</t>
  </si>
  <si>
    <t>3634</t>
  </si>
  <si>
    <t>3646</t>
  </si>
  <si>
    <t>HVITTINGFOSS</t>
  </si>
  <si>
    <t>3647</t>
  </si>
  <si>
    <t>3648</t>
  </si>
  <si>
    <t>PASSEBEKK</t>
  </si>
  <si>
    <t>3650</t>
  </si>
  <si>
    <t>TINN AUSTBYGD</t>
  </si>
  <si>
    <t>3652</t>
  </si>
  <si>
    <t>HOVIN I TELEMARK</t>
  </si>
  <si>
    <t>3656</t>
  </si>
  <si>
    <t>ATRÅ</t>
  </si>
  <si>
    <t>3658</t>
  </si>
  <si>
    <t>MILAND</t>
  </si>
  <si>
    <t>3660</t>
  </si>
  <si>
    <t>RJUKAN</t>
  </si>
  <si>
    <t>3661</t>
  </si>
  <si>
    <t>3665</t>
  </si>
  <si>
    <t>SAULAND</t>
  </si>
  <si>
    <t>3666</t>
  </si>
  <si>
    <t>3671</t>
  </si>
  <si>
    <t>NOTODDEN</t>
  </si>
  <si>
    <t>3672</t>
  </si>
  <si>
    <t>3673</t>
  </si>
  <si>
    <t>3674</t>
  </si>
  <si>
    <t>3675</t>
  </si>
  <si>
    <t>3676</t>
  </si>
  <si>
    <t>3677</t>
  </si>
  <si>
    <t>3678</t>
  </si>
  <si>
    <t>3679</t>
  </si>
  <si>
    <t>3680</t>
  </si>
  <si>
    <t>3681</t>
  </si>
  <si>
    <t>3683</t>
  </si>
  <si>
    <t>3684</t>
  </si>
  <si>
    <t>3690</t>
  </si>
  <si>
    <t>HJARTDAL</t>
  </si>
  <si>
    <t>3691</t>
  </si>
  <si>
    <t>GRANSHERAD</t>
  </si>
  <si>
    <t>3692</t>
  </si>
  <si>
    <t>3697</t>
  </si>
  <si>
    <t>TUDDAL</t>
  </si>
  <si>
    <t>3701</t>
  </si>
  <si>
    <t>SKIEN</t>
  </si>
  <si>
    <t>3702</t>
  </si>
  <si>
    <t>3703</t>
  </si>
  <si>
    <t>3704</t>
  </si>
  <si>
    <t>3705</t>
  </si>
  <si>
    <t>3707</t>
  </si>
  <si>
    <t>3710</t>
  </si>
  <si>
    <t>3711</t>
  </si>
  <si>
    <t>3712</t>
  </si>
  <si>
    <t>3713</t>
  </si>
  <si>
    <t>3714</t>
  </si>
  <si>
    <t>3715</t>
  </si>
  <si>
    <t>3716</t>
  </si>
  <si>
    <t>3717</t>
  </si>
  <si>
    <t>3718</t>
  </si>
  <si>
    <t>3719</t>
  </si>
  <si>
    <t>3720</t>
  </si>
  <si>
    <t>3721</t>
  </si>
  <si>
    <t>3722</t>
  </si>
  <si>
    <t>3723</t>
  </si>
  <si>
    <t>3724</t>
  </si>
  <si>
    <t>3725</t>
  </si>
  <si>
    <t>3726</t>
  </si>
  <si>
    <t>3727</t>
  </si>
  <si>
    <t>3728</t>
  </si>
  <si>
    <t>3729</t>
  </si>
  <si>
    <t>3730</t>
  </si>
  <si>
    <t>3731</t>
  </si>
  <si>
    <t>3732</t>
  </si>
  <si>
    <t>3733</t>
  </si>
  <si>
    <t>3734</t>
  </si>
  <si>
    <t>3735</t>
  </si>
  <si>
    <t>3736</t>
  </si>
  <si>
    <t>3737</t>
  </si>
  <si>
    <t>3738</t>
  </si>
  <si>
    <t>3739</t>
  </si>
  <si>
    <t>3740</t>
  </si>
  <si>
    <t>3741</t>
  </si>
  <si>
    <t>3742</t>
  </si>
  <si>
    <t>3743</t>
  </si>
  <si>
    <t>3744</t>
  </si>
  <si>
    <t>3746</t>
  </si>
  <si>
    <t>3747</t>
  </si>
  <si>
    <t>3748</t>
  </si>
  <si>
    <t>SILJAN</t>
  </si>
  <si>
    <t>3749</t>
  </si>
  <si>
    <t>3750</t>
  </si>
  <si>
    <t>DRANGEDAL</t>
  </si>
  <si>
    <t>3753</t>
  </si>
  <si>
    <t>TØRDAL</t>
  </si>
  <si>
    <t>3760</t>
  </si>
  <si>
    <t>NESLANDSVATN</t>
  </si>
  <si>
    <t>3766</t>
  </si>
  <si>
    <t>SANNIDAL</t>
  </si>
  <si>
    <t>3770</t>
  </si>
  <si>
    <t>KRAGERØ</t>
  </si>
  <si>
    <t>3772</t>
  </si>
  <si>
    <t>3780</t>
  </si>
  <si>
    <t>SKÅTØY</t>
  </si>
  <si>
    <t>3781</t>
  </si>
  <si>
    <t>JOMFRULAND</t>
  </si>
  <si>
    <t>3783</t>
  </si>
  <si>
    <t>KRAGERØ SKJÆRGÅRD</t>
  </si>
  <si>
    <t>3785</t>
  </si>
  <si>
    <t>3787</t>
  </si>
  <si>
    <t>3788</t>
  </si>
  <si>
    <t>STABBESTAD</t>
  </si>
  <si>
    <t>3789</t>
  </si>
  <si>
    <t>3790</t>
  </si>
  <si>
    <t>HELLE</t>
  </si>
  <si>
    <t>3791</t>
  </si>
  <si>
    <t>3792</t>
  </si>
  <si>
    <t>3793</t>
  </si>
  <si>
    <t>3794</t>
  </si>
  <si>
    <t>3795</t>
  </si>
  <si>
    <t>3796</t>
  </si>
  <si>
    <t>3798</t>
  </si>
  <si>
    <t>3799</t>
  </si>
  <si>
    <t>3800</t>
  </si>
  <si>
    <t>BØ I TELEMARK</t>
  </si>
  <si>
    <t>3801</t>
  </si>
  <si>
    <t>3802</t>
  </si>
  <si>
    <t>3803</t>
  </si>
  <si>
    <t>3804</t>
  </si>
  <si>
    <t>3805</t>
  </si>
  <si>
    <t>3810</t>
  </si>
  <si>
    <t>GVARV</t>
  </si>
  <si>
    <t>3811</t>
  </si>
  <si>
    <t>HØRTE</t>
  </si>
  <si>
    <t>3812</t>
  </si>
  <si>
    <t>AKKERHAUGEN</t>
  </si>
  <si>
    <t>3820</t>
  </si>
  <si>
    <t>NORDAGUTU</t>
  </si>
  <si>
    <t>3825</t>
  </si>
  <si>
    <t>LUNDE</t>
  </si>
  <si>
    <t>3830</t>
  </si>
  <si>
    <t>ULEFOSS</t>
  </si>
  <si>
    <t>3831</t>
  </si>
  <si>
    <t>3832</t>
  </si>
  <si>
    <t>3833</t>
  </si>
  <si>
    <t>3834</t>
  </si>
  <si>
    <t>3835</t>
  </si>
  <si>
    <t>SELJORD</t>
  </si>
  <si>
    <t>3836</t>
  </si>
  <si>
    <t>KVITESEID</t>
  </si>
  <si>
    <t>3840</t>
  </si>
  <si>
    <t>3841</t>
  </si>
  <si>
    <t>FLATDAL</t>
  </si>
  <si>
    <t>3844</t>
  </si>
  <si>
    <t>ÅMOTSDAL</t>
  </si>
  <si>
    <t>3848</t>
  </si>
  <si>
    <t>MORGEDAL</t>
  </si>
  <si>
    <t>3849</t>
  </si>
  <si>
    <t>VRÅLIOSEN</t>
  </si>
  <si>
    <t>3850</t>
  </si>
  <si>
    <t>3852</t>
  </si>
  <si>
    <t>VRÅDAL</t>
  </si>
  <si>
    <t>3853</t>
  </si>
  <si>
    <t>3854</t>
  </si>
  <si>
    <t>NISSEDAL</t>
  </si>
  <si>
    <t>3855</t>
  </si>
  <si>
    <t>TREUNGEN</t>
  </si>
  <si>
    <t>3864</t>
  </si>
  <si>
    <t>RAULAND</t>
  </si>
  <si>
    <t>3870</t>
  </si>
  <si>
    <t>FYRESDAL</t>
  </si>
  <si>
    <t>3880</t>
  </si>
  <si>
    <t>DALEN</t>
  </si>
  <si>
    <t>3882</t>
  </si>
  <si>
    <t>ÅMDALS VERK</t>
  </si>
  <si>
    <t>3883</t>
  </si>
  <si>
    <t>3884</t>
  </si>
  <si>
    <t>3885</t>
  </si>
  <si>
    <t>3886</t>
  </si>
  <si>
    <t>3887</t>
  </si>
  <si>
    <t>VINJE</t>
  </si>
  <si>
    <t>3888</t>
  </si>
  <si>
    <t>EDLAND</t>
  </si>
  <si>
    <t>3890</t>
  </si>
  <si>
    <t>3891</t>
  </si>
  <si>
    <t>HØYDALSMO</t>
  </si>
  <si>
    <t>3893</t>
  </si>
  <si>
    <t>VINJESVINGEN</t>
  </si>
  <si>
    <t>3895</t>
  </si>
  <si>
    <t>3901</t>
  </si>
  <si>
    <t>PORSGRUNN</t>
  </si>
  <si>
    <t>3902</t>
  </si>
  <si>
    <t>3903</t>
  </si>
  <si>
    <t>3904</t>
  </si>
  <si>
    <t>3905</t>
  </si>
  <si>
    <t>3906</t>
  </si>
  <si>
    <t>3910</t>
  </si>
  <si>
    <t>3911</t>
  </si>
  <si>
    <t>3912</t>
  </si>
  <si>
    <t>3913</t>
  </si>
  <si>
    <t>3914</t>
  </si>
  <si>
    <t>3915</t>
  </si>
  <si>
    <t>3916</t>
  </si>
  <si>
    <t>3917</t>
  </si>
  <si>
    <t>3918</t>
  </si>
  <si>
    <t>3919</t>
  </si>
  <si>
    <t>3920</t>
  </si>
  <si>
    <t>3921</t>
  </si>
  <si>
    <t>3922</t>
  </si>
  <si>
    <t>3924</t>
  </si>
  <si>
    <t>3925</t>
  </si>
  <si>
    <t>3928</t>
  </si>
  <si>
    <t>3929</t>
  </si>
  <si>
    <t>3930</t>
  </si>
  <si>
    <t>3931</t>
  </si>
  <si>
    <t>3933</t>
  </si>
  <si>
    <t>3936</t>
  </si>
  <si>
    <t>3937</t>
  </si>
  <si>
    <t>3939</t>
  </si>
  <si>
    <t>3940</t>
  </si>
  <si>
    <t>3941</t>
  </si>
  <si>
    <t>3942</t>
  </si>
  <si>
    <t>3943</t>
  </si>
  <si>
    <t>3944</t>
  </si>
  <si>
    <t>3946</t>
  </si>
  <si>
    <t>3947</t>
  </si>
  <si>
    <t>LANGANGEN</t>
  </si>
  <si>
    <t>3948</t>
  </si>
  <si>
    <t>3949</t>
  </si>
  <si>
    <t>3950</t>
  </si>
  <si>
    <t>BREVIK</t>
  </si>
  <si>
    <t>3960</t>
  </si>
  <si>
    <t>STATHELLE</t>
  </si>
  <si>
    <t>3961</t>
  </si>
  <si>
    <t>3962</t>
  </si>
  <si>
    <t>3965</t>
  </si>
  <si>
    <t>HERRE</t>
  </si>
  <si>
    <t>3966</t>
  </si>
  <si>
    <t>3967</t>
  </si>
  <si>
    <t>3970</t>
  </si>
  <si>
    <t>LANGESUND</t>
  </si>
  <si>
    <t>3991</t>
  </si>
  <si>
    <t>3993</t>
  </si>
  <si>
    <t>3994</t>
  </si>
  <si>
    <t>3995</t>
  </si>
  <si>
    <t>3996</t>
  </si>
  <si>
    <t>3997</t>
  </si>
  <si>
    <t>3998</t>
  </si>
  <si>
    <t>3999</t>
  </si>
  <si>
    <t>4001</t>
  </si>
  <si>
    <t>STAVANGER</t>
  </si>
  <si>
    <t>4002</t>
  </si>
  <si>
    <t>4003</t>
  </si>
  <si>
    <t>4004</t>
  </si>
  <si>
    <t>4005</t>
  </si>
  <si>
    <t>4006</t>
  </si>
  <si>
    <t>4007</t>
  </si>
  <si>
    <t>4008</t>
  </si>
  <si>
    <t>4009</t>
  </si>
  <si>
    <t>4010</t>
  </si>
  <si>
    <t>4011</t>
  </si>
  <si>
    <t>4012</t>
  </si>
  <si>
    <t>4013</t>
  </si>
  <si>
    <t>4014</t>
  </si>
  <si>
    <t>4015</t>
  </si>
  <si>
    <t>4016</t>
  </si>
  <si>
    <t>4017</t>
  </si>
  <si>
    <t>4018</t>
  </si>
  <si>
    <t>4019</t>
  </si>
  <si>
    <t>4020</t>
  </si>
  <si>
    <t>4021</t>
  </si>
  <si>
    <t>4022</t>
  </si>
  <si>
    <t>4023</t>
  </si>
  <si>
    <t>4024</t>
  </si>
  <si>
    <t>4025</t>
  </si>
  <si>
    <t>4026</t>
  </si>
  <si>
    <t>4027</t>
  </si>
  <si>
    <t>4028</t>
  </si>
  <si>
    <t>4029</t>
  </si>
  <si>
    <t>4031</t>
  </si>
  <si>
    <t>4032</t>
  </si>
  <si>
    <t>4033</t>
  </si>
  <si>
    <t>4034</t>
  </si>
  <si>
    <t>4035</t>
  </si>
  <si>
    <t>4036</t>
  </si>
  <si>
    <t>4041</t>
  </si>
  <si>
    <t>HAFRSFJORD</t>
  </si>
  <si>
    <t>4042</t>
  </si>
  <si>
    <t>4043</t>
  </si>
  <si>
    <t>4044</t>
  </si>
  <si>
    <t>4045</t>
  </si>
  <si>
    <t>4046</t>
  </si>
  <si>
    <t>4047</t>
  </si>
  <si>
    <t>4048</t>
  </si>
  <si>
    <t>4049</t>
  </si>
  <si>
    <t>4050</t>
  </si>
  <si>
    <t>SOLA</t>
  </si>
  <si>
    <t>4051</t>
  </si>
  <si>
    <t>4052</t>
  </si>
  <si>
    <t>RØYNEBERG</t>
  </si>
  <si>
    <t>4053</t>
  </si>
  <si>
    <t>RÆGE</t>
  </si>
  <si>
    <t>4054</t>
  </si>
  <si>
    <t>TJELTA</t>
  </si>
  <si>
    <t>4055</t>
  </si>
  <si>
    <t>4056</t>
  </si>
  <si>
    <t>TANANGER</t>
  </si>
  <si>
    <t>4057</t>
  </si>
  <si>
    <t>4058</t>
  </si>
  <si>
    <t>4059</t>
  </si>
  <si>
    <t>4063</t>
  </si>
  <si>
    <t>4068</t>
  </si>
  <si>
    <t>4070</t>
  </si>
  <si>
    <t>RANDABERG</t>
  </si>
  <si>
    <t>4071</t>
  </si>
  <si>
    <t>4072</t>
  </si>
  <si>
    <t>4073</t>
  </si>
  <si>
    <t>4076</t>
  </si>
  <si>
    <t>VASSØY</t>
  </si>
  <si>
    <t>4077</t>
  </si>
  <si>
    <t>HUNDVÅG</t>
  </si>
  <si>
    <t>4078</t>
  </si>
  <si>
    <t>4079</t>
  </si>
  <si>
    <t>4081</t>
  </si>
  <si>
    <t>4082</t>
  </si>
  <si>
    <t>4083</t>
  </si>
  <si>
    <t>4084</t>
  </si>
  <si>
    <t>4085</t>
  </si>
  <si>
    <t>4086</t>
  </si>
  <si>
    <t>4087</t>
  </si>
  <si>
    <t>4088</t>
  </si>
  <si>
    <t>4089</t>
  </si>
  <si>
    <t>4090</t>
  </si>
  <si>
    <t>4091</t>
  </si>
  <si>
    <t>4092</t>
  </si>
  <si>
    <t>4093</t>
  </si>
  <si>
    <t>4094</t>
  </si>
  <si>
    <t>4095</t>
  </si>
  <si>
    <t>4096</t>
  </si>
  <si>
    <t>4097</t>
  </si>
  <si>
    <t>4098</t>
  </si>
  <si>
    <t>4099</t>
  </si>
  <si>
    <t>4100</t>
  </si>
  <si>
    <t>JØRPELAND</t>
  </si>
  <si>
    <t>4102</t>
  </si>
  <si>
    <t>IDSE</t>
  </si>
  <si>
    <t>4103</t>
  </si>
  <si>
    <t>4104</t>
  </si>
  <si>
    <t>4105</t>
  </si>
  <si>
    <t>4110</t>
  </si>
  <si>
    <t>FORSAND</t>
  </si>
  <si>
    <t>4119</t>
  </si>
  <si>
    <t>4120</t>
  </si>
  <si>
    <t>TAU</t>
  </si>
  <si>
    <t>4121</t>
  </si>
  <si>
    <t>4123</t>
  </si>
  <si>
    <t>SØR-HIDLE</t>
  </si>
  <si>
    <t>4124</t>
  </si>
  <si>
    <t>4126</t>
  </si>
  <si>
    <t>4127</t>
  </si>
  <si>
    <t>LYSEBOTN</t>
  </si>
  <si>
    <t>4128</t>
  </si>
  <si>
    <t>FLØYRLI</t>
  </si>
  <si>
    <t>4129</t>
  </si>
  <si>
    <t>SONGESAND</t>
  </si>
  <si>
    <t>4130</t>
  </si>
  <si>
    <t>HJELMELAND</t>
  </si>
  <si>
    <t>4134</t>
  </si>
  <si>
    <t>JØSENFJORDEN</t>
  </si>
  <si>
    <t>4137</t>
  </si>
  <si>
    <t>ÅRDAL I RYFYLKE</t>
  </si>
  <si>
    <t>4139</t>
  </si>
  <si>
    <t>FISTER</t>
  </si>
  <si>
    <t>4146</t>
  </si>
  <si>
    <t>SKIFTUN</t>
  </si>
  <si>
    <t>4148</t>
  </si>
  <si>
    <t>4150</t>
  </si>
  <si>
    <t>RENNESØY</t>
  </si>
  <si>
    <t>4152</t>
  </si>
  <si>
    <t>VESTRE ÅMØY</t>
  </si>
  <si>
    <t>4153</t>
  </si>
  <si>
    <t>BRIMSE</t>
  </si>
  <si>
    <t>4154</t>
  </si>
  <si>
    <t>AUSTRE ÅMØY</t>
  </si>
  <si>
    <t>4156</t>
  </si>
  <si>
    <t>MOSTERØY</t>
  </si>
  <si>
    <t>4158</t>
  </si>
  <si>
    <t>BRU</t>
  </si>
  <si>
    <t>4159</t>
  </si>
  <si>
    <t>4160</t>
  </si>
  <si>
    <t>FINNØY</t>
  </si>
  <si>
    <t>4161</t>
  </si>
  <si>
    <t>4163</t>
  </si>
  <si>
    <t>TALGJE</t>
  </si>
  <si>
    <t>4164</t>
  </si>
  <si>
    <t>FOGN</t>
  </si>
  <si>
    <t>4167</t>
  </si>
  <si>
    <t>HELGØY I RYFYLKE</t>
  </si>
  <si>
    <t>4168</t>
  </si>
  <si>
    <t>BYRE</t>
  </si>
  <si>
    <t>4169</t>
  </si>
  <si>
    <t>SØRBOKN</t>
  </si>
  <si>
    <t>4170</t>
  </si>
  <si>
    <t>SJERNARØY</t>
  </si>
  <si>
    <t>4173</t>
  </si>
  <si>
    <t>NORD-HIDLE</t>
  </si>
  <si>
    <t>4174</t>
  </si>
  <si>
    <t>4180</t>
  </si>
  <si>
    <t>KVITSØY</t>
  </si>
  <si>
    <t>4181</t>
  </si>
  <si>
    <t>4182</t>
  </si>
  <si>
    <t>SKARTVEIT</t>
  </si>
  <si>
    <t>4187</t>
  </si>
  <si>
    <t>OMBO</t>
  </si>
  <si>
    <t>4198</t>
  </si>
  <si>
    <t>FOLDØY</t>
  </si>
  <si>
    <t>4200</t>
  </si>
  <si>
    <t>SAUDA</t>
  </si>
  <si>
    <t>4201</t>
  </si>
  <si>
    <t>4208</t>
  </si>
  <si>
    <t>SAUDASJØEN</t>
  </si>
  <si>
    <t>4209</t>
  </si>
  <si>
    <t>VANVIK</t>
  </si>
  <si>
    <t>4230</t>
  </si>
  <si>
    <t>SAND</t>
  </si>
  <si>
    <t>4233</t>
  </si>
  <si>
    <t>ERFJORD</t>
  </si>
  <si>
    <t>4234</t>
  </si>
  <si>
    <t>JELSA</t>
  </si>
  <si>
    <t>4235</t>
  </si>
  <si>
    <t>HEBNES</t>
  </si>
  <si>
    <t>4237</t>
  </si>
  <si>
    <t>SULDALSOSEN</t>
  </si>
  <si>
    <t>4239</t>
  </si>
  <si>
    <t>4240</t>
  </si>
  <si>
    <t>4244</t>
  </si>
  <si>
    <t>NESFLATEN</t>
  </si>
  <si>
    <t>4250</t>
  </si>
  <si>
    <t>KOPERVIK</t>
  </si>
  <si>
    <t>4260</t>
  </si>
  <si>
    <t>TORVASTAD</t>
  </si>
  <si>
    <t>4262</t>
  </si>
  <si>
    <t>AVALDSNES</t>
  </si>
  <si>
    <t>4264</t>
  </si>
  <si>
    <t>KVALAVÅG</t>
  </si>
  <si>
    <t>4265</t>
  </si>
  <si>
    <t>HÅVIK</t>
  </si>
  <si>
    <t>4270</t>
  </si>
  <si>
    <t>ÅKREHAMN</t>
  </si>
  <si>
    <t>4272</t>
  </si>
  <si>
    <t>SANDVE</t>
  </si>
  <si>
    <t>4274</t>
  </si>
  <si>
    <t>STOL</t>
  </si>
  <si>
    <t>4275</t>
  </si>
  <si>
    <t>SÆVELANDSVIK</t>
  </si>
  <si>
    <t>4276</t>
  </si>
  <si>
    <t>VEAVÅGEN</t>
  </si>
  <si>
    <t>4280</t>
  </si>
  <si>
    <t>SKUDENESHAVN</t>
  </si>
  <si>
    <t>4291</t>
  </si>
  <si>
    <t>4294</t>
  </si>
  <si>
    <t>4295</t>
  </si>
  <si>
    <t>4296</t>
  </si>
  <si>
    <t>4297</t>
  </si>
  <si>
    <t>4298</t>
  </si>
  <si>
    <t>4299</t>
  </si>
  <si>
    <t>4301</t>
  </si>
  <si>
    <t>SANDNES</t>
  </si>
  <si>
    <t>4302</t>
  </si>
  <si>
    <t>4306</t>
  </si>
  <si>
    <t>4307</t>
  </si>
  <si>
    <t>4308</t>
  </si>
  <si>
    <t>4309</t>
  </si>
  <si>
    <t>4310</t>
  </si>
  <si>
    <t>HOMMERSÅK</t>
  </si>
  <si>
    <t>4311</t>
  </si>
  <si>
    <t>4312</t>
  </si>
  <si>
    <t>4313</t>
  </si>
  <si>
    <t>4314</t>
  </si>
  <si>
    <t>4315</t>
  </si>
  <si>
    <t>4316</t>
  </si>
  <si>
    <t>4317</t>
  </si>
  <si>
    <t>4318</t>
  </si>
  <si>
    <t>4319</t>
  </si>
  <si>
    <t>4320</t>
  </si>
  <si>
    <t>4321</t>
  </si>
  <si>
    <t>4322</t>
  </si>
  <si>
    <t>4323</t>
  </si>
  <si>
    <t>4324</t>
  </si>
  <si>
    <t>4325</t>
  </si>
  <si>
    <t>4326</t>
  </si>
  <si>
    <t>4327</t>
  </si>
  <si>
    <t>4328</t>
  </si>
  <si>
    <t>4329</t>
  </si>
  <si>
    <t>4330</t>
  </si>
  <si>
    <t>ÅLGÅRD</t>
  </si>
  <si>
    <t>4331</t>
  </si>
  <si>
    <t>4332</t>
  </si>
  <si>
    <t>FIGGJO</t>
  </si>
  <si>
    <t>4333</t>
  </si>
  <si>
    <t>OLTEDAL</t>
  </si>
  <si>
    <t>4334</t>
  </si>
  <si>
    <t>4335</t>
  </si>
  <si>
    <t>DIRDAL</t>
  </si>
  <si>
    <t>4336</t>
  </si>
  <si>
    <t>4337</t>
  </si>
  <si>
    <t>4338</t>
  </si>
  <si>
    <t>4339</t>
  </si>
  <si>
    <t>4340</t>
  </si>
  <si>
    <t>BRYNE</t>
  </si>
  <si>
    <t>4341</t>
  </si>
  <si>
    <t>4342</t>
  </si>
  <si>
    <t>UNDHEIM</t>
  </si>
  <si>
    <t>4343</t>
  </si>
  <si>
    <t>ORRE</t>
  </si>
  <si>
    <t>4344</t>
  </si>
  <si>
    <t>4345</t>
  </si>
  <si>
    <t>4346</t>
  </si>
  <si>
    <t>4347</t>
  </si>
  <si>
    <t>LYE</t>
  </si>
  <si>
    <t>4348</t>
  </si>
  <si>
    <t>4349</t>
  </si>
  <si>
    <t>4350</t>
  </si>
  <si>
    <t>KLEPPE</t>
  </si>
  <si>
    <t>4351</t>
  </si>
  <si>
    <t>4352</t>
  </si>
  <si>
    <t>4353</t>
  </si>
  <si>
    <t>KLEPP STASJON</t>
  </si>
  <si>
    <t>4354</t>
  </si>
  <si>
    <t>VOLL</t>
  </si>
  <si>
    <t>4355</t>
  </si>
  <si>
    <t>KVERNALAND</t>
  </si>
  <si>
    <t>4356</t>
  </si>
  <si>
    <t>4357</t>
  </si>
  <si>
    <t>4358</t>
  </si>
  <si>
    <t>4360</t>
  </si>
  <si>
    <t>VARHAUG</t>
  </si>
  <si>
    <t>4361</t>
  </si>
  <si>
    <t>SIREVÅG</t>
  </si>
  <si>
    <t>4362</t>
  </si>
  <si>
    <t>VIGRESTAD</t>
  </si>
  <si>
    <t>4363</t>
  </si>
  <si>
    <t>BRUSAND</t>
  </si>
  <si>
    <t>4364</t>
  </si>
  <si>
    <t>4365</t>
  </si>
  <si>
    <t>NÆRBØ</t>
  </si>
  <si>
    <t>4367</t>
  </si>
  <si>
    <t>4368</t>
  </si>
  <si>
    <t>4369</t>
  </si>
  <si>
    <t>4370</t>
  </si>
  <si>
    <t>EGERSUND</t>
  </si>
  <si>
    <t>4371</t>
  </si>
  <si>
    <t>4372</t>
  </si>
  <si>
    <t>4373</t>
  </si>
  <si>
    <t>4374</t>
  </si>
  <si>
    <t>4375</t>
  </si>
  <si>
    <t>HELLVIK</t>
  </si>
  <si>
    <t>4376</t>
  </si>
  <si>
    <t>HELLELAND</t>
  </si>
  <si>
    <t>4378</t>
  </si>
  <si>
    <t>4379</t>
  </si>
  <si>
    <t>4380</t>
  </si>
  <si>
    <t>HAUGE I DALANE</t>
  </si>
  <si>
    <t>4381</t>
  </si>
  <si>
    <t>4384</t>
  </si>
  <si>
    <t>VIKESÅ</t>
  </si>
  <si>
    <t>4385</t>
  </si>
  <si>
    <t>4387</t>
  </si>
  <si>
    <t>BJERKREIM</t>
  </si>
  <si>
    <t>4389</t>
  </si>
  <si>
    <t>4390</t>
  </si>
  <si>
    <t>4391</t>
  </si>
  <si>
    <t>4392</t>
  </si>
  <si>
    <t>4393</t>
  </si>
  <si>
    <t>4394</t>
  </si>
  <si>
    <t>4395</t>
  </si>
  <si>
    <t>4396</t>
  </si>
  <si>
    <t>4397</t>
  </si>
  <si>
    <t>4398</t>
  </si>
  <si>
    <t>4399</t>
  </si>
  <si>
    <t>4400</t>
  </si>
  <si>
    <t>FLEKKEFJORD</t>
  </si>
  <si>
    <t>4401</t>
  </si>
  <si>
    <t>4402</t>
  </si>
  <si>
    <t>4403</t>
  </si>
  <si>
    <t>4404</t>
  </si>
  <si>
    <t>4405</t>
  </si>
  <si>
    <t>4406</t>
  </si>
  <si>
    <t>4407</t>
  </si>
  <si>
    <t>4420</t>
  </si>
  <si>
    <t>ÅNA-SIRA</t>
  </si>
  <si>
    <t>4432</t>
  </si>
  <si>
    <t>HIDRASUND</t>
  </si>
  <si>
    <t>4434</t>
  </si>
  <si>
    <t>ANDABELØY</t>
  </si>
  <si>
    <t>4436</t>
  </si>
  <si>
    <t>GYLAND</t>
  </si>
  <si>
    <t>4438</t>
  </si>
  <si>
    <t>SIRA</t>
  </si>
  <si>
    <t>4439</t>
  </si>
  <si>
    <t>4440</t>
  </si>
  <si>
    <t>TONSTAD</t>
  </si>
  <si>
    <t>4441</t>
  </si>
  <si>
    <t>4443</t>
  </si>
  <si>
    <t>TJØRHOM</t>
  </si>
  <si>
    <t>4460</t>
  </si>
  <si>
    <t>MOI</t>
  </si>
  <si>
    <t>4462</t>
  </si>
  <si>
    <t>HOVSHERAD</t>
  </si>
  <si>
    <t>4463</t>
  </si>
  <si>
    <t>UALAND</t>
  </si>
  <si>
    <t>4465</t>
  </si>
  <si>
    <t>4473</t>
  </si>
  <si>
    <t>KVINLOG</t>
  </si>
  <si>
    <t>4480</t>
  </si>
  <si>
    <t>KVINESDAL</t>
  </si>
  <si>
    <t>4484</t>
  </si>
  <si>
    <t>ØYESTRANDA</t>
  </si>
  <si>
    <t>4485</t>
  </si>
  <si>
    <t>FEDA</t>
  </si>
  <si>
    <t>4486</t>
  </si>
  <si>
    <t>4490</t>
  </si>
  <si>
    <t>4491</t>
  </si>
  <si>
    <t>4492</t>
  </si>
  <si>
    <t>4501</t>
  </si>
  <si>
    <t>MANDAL</t>
  </si>
  <si>
    <t>4502</t>
  </si>
  <si>
    <t>4503</t>
  </si>
  <si>
    <t>4504</t>
  </si>
  <si>
    <t>4507</t>
  </si>
  <si>
    <t>4508</t>
  </si>
  <si>
    <t>4509</t>
  </si>
  <si>
    <t>4513</t>
  </si>
  <si>
    <t>4514</t>
  </si>
  <si>
    <t>4515</t>
  </si>
  <si>
    <t>4516</t>
  </si>
  <si>
    <t>4517</t>
  </si>
  <si>
    <t>4519</t>
  </si>
  <si>
    <t>HOLUM</t>
  </si>
  <si>
    <t>4520</t>
  </si>
  <si>
    <t>LINDESNES</t>
  </si>
  <si>
    <t>4521</t>
  </si>
  <si>
    <t>4522</t>
  </si>
  <si>
    <t>4523</t>
  </si>
  <si>
    <t>4524</t>
  </si>
  <si>
    <t>4525</t>
  </si>
  <si>
    <t>KONSMO</t>
  </si>
  <si>
    <t>4526</t>
  </si>
  <si>
    <t>4528</t>
  </si>
  <si>
    <t>KOLLUNGTVEIT</t>
  </si>
  <si>
    <t>4529</t>
  </si>
  <si>
    <t>BYREMO</t>
  </si>
  <si>
    <t>4532</t>
  </si>
  <si>
    <t>ØYSLEBØ</t>
  </si>
  <si>
    <t>4534</t>
  </si>
  <si>
    <t>MARNARDAL</t>
  </si>
  <si>
    <t>4535</t>
  </si>
  <si>
    <t>4536</t>
  </si>
  <si>
    <t>BJELLAND</t>
  </si>
  <si>
    <t>4540</t>
  </si>
  <si>
    <t>ÅSERAL</t>
  </si>
  <si>
    <t>4541</t>
  </si>
  <si>
    <t>4544</t>
  </si>
  <si>
    <t>FOSSDAL</t>
  </si>
  <si>
    <t>4550</t>
  </si>
  <si>
    <t>FARSUND</t>
  </si>
  <si>
    <t>4551</t>
  </si>
  <si>
    <t>4552</t>
  </si>
  <si>
    <t>4553</t>
  </si>
  <si>
    <t>4554</t>
  </si>
  <si>
    <t>4557</t>
  </si>
  <si>
    <t>VANSE</t>
  </si>
  <si>
    <t>4558</t>
  </si>
  <si>
    <t>4560</t>
  </si>
  <si>
    <t>4563</t>
  </si>
  <si>
    <t>BORHAUG</t>
  </si>
  <si>
    <t>4575</t>
  </si>
  <si>
    <t>LYNGDAL</t>
  </si>
  <si>
    <t>4576</t>
  </si>
  <si>
    <t>4577</t>
  </si>
  <si>
    <t>4579</t>
  </si>
  <si>
    <t>4580</t>
  </si>
  <si>
    <t>4586</t>
  </si>
  <si>
    <t>KORSHAMN</t>
  </si>
  <si>
    <t>4588</t>
  </si>
  <si>
    <t>KVÅS</t>
  </si>
  <si>
    <t>4590</t>
  </si>
  <si>
    <t>SNARTEMO</t>
  </si>
  <si>
    <t>4595</t>
  </si>
  <si>
    <t>TINGVATN</t>
  </si>
  <si>
    <t>4596</t>
  </si>
  <si>
    <t>EIKEN</t>
  </si>
  <si>
    <t>4597</t>
  </si>
  <si>
    <t>4604</t>
  </si>
  <si>
    <t>KRISTIANSAND S</t>
  </si>
  <si>
    <t>4605</t>
  </si>
  <si>
    <t>4606</t>
  </si>
  <si>
    <t>4608</t>
  </si>
  <si>
    <t>4609</t>
  </si>
  <si>
    <t>KARDEMOMME BY</t>
  </si>
  <si>
    <t>4610</t>
  </si>
  <si>
    <t>4611</t>
  </si>
  <si>
    <t>4612</t>
  </si>
  <si>
    <t>4613</t>
  </si>
  <si>
    <t>4614</t>
  </si>
  <si>
    <t>4615</t>
  </si>
  <si>
    <t>4616</t>
  </si>
  <si>
    <t>4617</t>
  </si>
  <si>
    <t>4618</t>
  </si>
  <si>
    <t>4619</t>
  </si>
  <si>
    <t>MOSBY</t>
  </si>
  <si>
    <t>4620</t>
  </si>
  <si>
    <t>4621</t>
  </si>
  <si>
    <t>4622</t>
  </si>
  <si>
    <t>4623</t>
  </si>
  <si>
    <t>4624</t>
  </si>
  <si>
    <t>4625</t>
  </si>
  <si>
    <t>FLEKKERØY</t>
  </si>
  <si>
    <t>4626</t>
  </si>
  <si>
    <t>4628</t>
  </si>
  <si>
    <t>4629</t>
  </si>
  <si>
    <t>4630</t>
  </si>
  <si>
    <t>4631</t>
  </si>
  <si>
    <t>4632</t>
  </si>
  <si>
    <t>4633</t>
  </si>
  <si>
    <t>4634</t>
  </si>
  <si>
    <t>4635</t>
  </si>
  <si>
    <t>4636</t>
  </si>
  <si>
    <t>4637</t>
  </si>
  <si>
    <t>4638</t>
  </si>
  <si>
    <t>4639</t>
  </si>
  <si>
    <t>4640</t>
  </si>
  <si>
    <t>SØGNE</t>
  </si>
  <si>
    <t>4641</t>
  </si>
  <si>
    <t>4642</t>
  </si>
  <si>
    <t>4643</t>
  </si>
  <si>
    <t>4644</t>
  </si>
  <si>
    <t>4645</t>
  </si>
  <si>
    <t>NODELAND</t>
  </si>
  <si>
    <t>4646</t>
  </si>
  <si>
    <t>FINSLAND</t>
  </si>
  <si>
    <t>4647</t>
  </si>
  <si>
    <t>BRENNÅSEN</t>
  </si>
  <si>
    <t>4649</t>
  </si>
  <si>
    <t>4656</t>
  </si>
  <si>
    <t>HAMRESANDEN</t>
  </si>
  <si>
    <t>4657</t>
  </si>
  <si>
    <t>KJEVIK</t>
  </si>
  <si>
    <t>4658</t>
  </si>
  <si>
    <t>TVEIT</t>
  </si>
  <si>
    <t>4661</t>
  </si>
  <si>
    <t>4662</t>
  </si>
  <si>
    <t>4663</t>
  </si>
  <si>
    <t>4664</t>
  </si>
  <si>
    <t>4665</t>
  </si>
  <si>
    <t>4666</t>
  </si>
  <si>
    <t>4670</t>
  </si>
  <si>
    <t>4671</t>
  </si>
  <si>
    <t>4672</t>
  </si>
  <si>
    <t>4673</t>
  </si>
  <si>
    <t>4674</t>
  </si>
  <si>
    <t>4675</t>
  </si>
  <si>
    <t>4676</t>
  </si>
  <si>
    <t>4677</t>
  </si>
  <si>
    <t>4678</t>
  </si>
  <si>
    <t>4679</t>
  </si>
  <si>
    <t>4681</t>
  </si>
  <si>
    <t>4682</t>
  </si>
  <si>
    <t>4683</t>
  </si>
  <si>
    <t>4684</t>
  </si>
  <si>
    <t>4685</t>
  </si>
  <si>
    <t>4686</t>
  </si>
  <si>
    <t>4687</t>
  </si>
  <si>
    <t>4688</t>
  </si>
  <si>
    <t>4689</t>
  </si>
  <si>
    <t>4691</t>
  </si>
  <si>
    <t>4693</t>
  </si>
  <si>
    <t>4694</t>
  </si>
  <si>
    <t>4695</t>
  </si>
  <si>
    <t>4696</t>
  </si>
  <si>
    <t>4697</t>
  </si>
  <si>
    <t>4698</t>
  </si>
  <si>
    <t>4699</t>
  </si>
  <si>
    <t>4700</t>
  </si>
  <si>
    <t>VENNESLA</t>
  </si>
  <si>
    <t>4701</t>
  </si>
  <si>
    <t>4702</t>
  </si>
  <si>
    <t>4703</t>
  </si>
  <si>
    <t>4705</t>
  </si>
  <si>
    <t>ØVREBØ</t>
  </si>
  <si>
    <t>4706</t>
  </si>
  <si>
    <t>4707</t>
  </si>
  <si>
    <t>4708</t>
  </si>
  <si>
    <t>4715</t>
  </si>
  <si>
    <t>4720</t>
  </si>
  <si>
    <t>HÆGELAND</t>
  </si>
  <si>
    <t>4721</t>
  </si>
  <si>
    <t>4724</t>
  </si>
  <si>
    <t>IVELAND</t>
  </si>
  <si>
    <t>4725</t>
  </si>
  <si>
    <t>4730</t>
  </si>
  <si>
    <t>VATNESTRØM</t>
  </si>
  <si>
    <t>4733</t>
  </si>
  <si>
    <t>EVJE</t>
  </si>
  <si>
    <t>4734</t>
  </si>
  <si>
    <t>4735</t>
  </si>
  <si>
    <t>4737</t>
  </si>
  <si>
    <t>HORNNES</t>
  </si>
  <si>
    <t>4741</t>
  </si>
  <si>
    <t>BYGLANDSFJORD</t>
  </si>
  <si>
    <t>4742</t>
  </si>
  <si>
    <t>GRENDI</t>
  </si>
  <si>
    <t>4744</t>
  </si>
  <si>
    <t>BYGLAND</t>
  </si>
  <si>
    <t>4745</t>
  </si>
  <si>
    <t>4746</t>
  </si>
  <si>
    <t>VALLE</t>
  </si>
  <si>
    <t>4747</t>
  </si>
  <si>
    <t>4748</t>
  </si>
  <si>
    <t>RYSSTAD</t>
  </si>
  <si>
    <t>4749</t>
  </si>
  <si>
    <t>4754</t>
  </si>
  <si>
    <t>BYKLE</t>
  </si>
  <si>
    <t>4755</t>
  </si>
  <si>
    <t>HOVDEN I SETESDAL</t>
  </si>
  <si>
    <t>4756</t>
  </si>
  <si>
    <t>4760</t>
  </si>
  <si>
    <t>BIRKELAND</t>
  </si>
  <si>
    <t>4766</t>
  </si>
  <si>
    <t>HEREFOSS</t>
  </si>
  <si>
    <t>4768</t>
  </si>
  <si>
    <t>ENGESLAND</t>
  </si>
  <si>
    <t>4770</t>
  </si>
  <si>
    <t>HØVÅG</t>
  </si>
  <si>
    <t>4780</t>
  </si>
  <si>
    <t>BREKKESTØ</t>
  </si>
  <si>
    <t>4790</t>
  </si>
  <si>
    <t>LILLESAND</t>
  </si>
  <si>
    <t>4791</t>
  </si>
  <si>
    <t>4792</t>
  </si>
  <si>
    <t>4793</t>
  </si>
  <si>
    <t>4794</t>
  </si>
  <si>
    <t>4795</t>
  </si>
  <si>
    <t>4801</t>
  </si>
  <si>
    <t>ARENDAL</t>
  </si>
  <si>
    <t>4802</t>
  </si>
  <si>
    <t>4803</t>
  </si>
  <si>
    <t>4804</t>
  </si>
  <si>
    <t>4808</t>
  </si>
  <si>
    <t>4809</t>
  </si>
  <si>
    <t>4810</t>
  </si>
  <si>
    <t>EYDEHAVN</t>
  </si>
  <si>
    <t>4812</t>
  </si>
  <si>
    <t>KONGSHAVN</t>
  </si>
  <si>
    <t>4815</t>
  </si>
  <si>
    <t>SALTRØD</t>
  </si>
  <si>
    <t>4816</t>
  </si>
  <si>
    <t>KOLBJØRNSVIK</t>
  </si>
  <si>
    <t>4817</t>
  </si>
  <si>
    <t>HIS</t>
  </si>
  <si>
    <t>4818</t>
  </si>
  <si>
    <t>FÆRVIK</t>
  </si>
  <si>
    <t>4820</t>
  </si>
  <si>
    <t>FROLAND</t>
  </si>
  <si>
    <t>4821</t>
  </si>
  <si>
    <t>RYKENE</t>
  </si>
  <si>
    <t>4822</t>
  </si>
  <si>
    <t>4823</t>
  </si>
  <si>
    <t>NEDENES</t>
  </si>
  <si>
    <t>4824</t>
  </si>
  <si>
    <t>BJORBEKK</t>
  </si>
  <si>
    <t>4825</t>
  </si>
  <si>
    <t>4827</t>
  </si>
  <si>
    <t>FROLANDS VERK</t>
  </si>
  <si>
    <t>4828</t>
  </si>
  <si>
    <t>MJÅVATN</t>
  </si>
  <si>
    <t>4830</t>
  </si>
  <si>
    <t>HYNNEKLEIV</t>
  </si>
  <si>
    <t>4832</t>
  </si>
  <si>
    <t>MYKLAND</t>
  </si>
  <si>
    <t>4834</t>
  </si>
  <si>
    <t>RISDAL</t>
  </si>
  <si>
    <t>4836</t>
  </si>
  <si>
    <t>4838</t>
  </si>
  <si>
    <t>4839</t>
  </si>
  <si>
    <t>4841</t>
  </si>
  <si>
    <t>4842</t>
  </si>
  <si>
    <t>4843</t>
  </si>
  <si>
    <t>4844</t>
  </si>
  <si>
    <t>4846</t>
  </si>
  <si>
    <t>4847</t>
  </si>
  <si>
    <t>4848</t>
  </si>
  <si>
    <t>4849</t>
  </si>
  <si>
    <t>4851</t>
  </si>
  <si>
    <t>4852</t>
  </si>
  <si>
    <t>4853</t>
  </si>
  <si>
    <t>4854</t>
  </si>
  <si>
    <t>4855</t>
  </si>
  <si>
    <t>4856</t>
  </si>
  <si>
    <t>4857</t>
  </si>
  <si>
    <t>4858</t>
  </si>
  <si>
    <t>4859</t>
  </si>
  <si>
    <t>4862</t>
  </si>
  <si>
    <t>4863</t>
  </si>
  <si>
    <t>NELAUG</t>
  </si>
  <si>
    <t>4864</t>
  </si>
  <si>
    <t>ÅMLI</t>
  </si>
  <si>
    <t>4865</t>
  </si>
  <si>
    <t>4868</t>
  </si>
  <si>
    <t>SELÅSVATN</t>
  </si>
  <si>
    <t>4869</t>
  </si>
  <si>
    <t>DØLEMO</t>
  </si>
  <si>
    <t>4870</t>
  </si>
  <si>
    <t>FEVIK</t>
  </si>
  <si>
    <t>4876</t>
  </si>
  <si>
    <t>GRIMSTAD</t>
  </si>
  <si>
    <t>4877</t>
  </si>
  <si>
    <t>4878</t>
  </si>
  <si>
    <t>4879</t>
  </si>
  <si>
    <t>4884</t>
  </si>
  <si>
    <t>4885</t>
  </si>
  <si>
    <t>4886</t>
  </si>
  <si>
    <t>4887</t>
  </si>
  <si>
    <t>4888</t>
  </si>
  <si>
    <t>HOMBORSUND</t>
  </si>
  <si>
    <t>4889</t>
  </si>
  <si>
    <t>4891</t>
  </si>
  <si>
    <t>4892</t>
  </si>
  <si>
    <t>4893</t>
  </si>
  <si>
    <t>4894</t>
  </si>
  <si>
    <t>4896</t>
  </si>
  <si>
    <t>4898</t>
  </si>
  <si>
    <t>4900</t>
  </si>
  <si>
    <t>TVEDESTRAND</t>
  </si>
  <si>
    <t>4901</t>
  </si>
  <si>
    <t>4902</t>
  </si>
  <si>
    <t>4903</t>
  </si>
  <si>
    <t>4904</t>
  </si>
  <si>
    <t>4905</t>
  </si>
  <si>
    <t>4909</t>
  </si>
  <si>
    <t>SONGE</t>
  </si>
  <si>
    <t>4910</t>
  </si>
  <si>
    <t>LYNGØR</t>
  </si>
  <si>
    <t>4912</t>
  </si>
  <si>
    <t>GJEVING</t>
  </si>
  <si>
    <t>4915</t>
  </si>
  <si>
    <t>VESTRE SANDØYA</t>
  </si>
  <si>
    <t>4916</t>
  </si>
  <si>
    <t>BORØY</t>
  </si>
  <si>
    <t>4920</t>
  </si>
  <si>
    <t>STAUBØ</t>
  </si>
  <si>
    <t>4921</t>
  </si>
  <si>
    <t>4934</t>
  </si>
  <si>
    <t>NES VERK</t>
  </si>
  <si>
    <t>4950</t>
  </si>
  <si>
    <t>RISØR</t>
  </si>
  <si>
    <t>4951</t>
  </si>
  <si>
    <t>4952</t>
  </si>
  <si>
    <t>4953</t>
  </si>
  <si>
    <t>4955</t>
  </si>
  <si>
    <t>4956</t>
  </si>
  <si>
    <t>4957</t>
  </si>
  <si>
    <t>4971</t>
  </si>
  <si>
    <t>SUNDEBRU</t>
  </si>
  <si>
    <t>4972</t>
  </si>
  <si>
    <t>GJERSTAD</t>
  </si>
  <si>
    <t>4973</t>
  </si>
  <si>
    <t>VEGÅRSHEI</t>
  </si>
  <si>
    <t>4974</t>
  </si>
  <si>
    <t>SØNDELED</t>
  </si>
  <si>
    <t>4980</t>
  </si>
  <si>
    <t>4985</t>
  </si>
  <si>
    <t>4990</t>
  </si>
  <si>
    <t>4993</t>
  </si>
  <si>
    <t>4994</t>
  </si>
  <si>
    <t>AKLAND</t>
  </si>
  <si>
    <t>5003</t>
  </si>
  <si>
    <t>BERGEN</t>
  </si>
  <si>
    <t>5004</t>
  </si>
  <si>
    <t>5005</t>
  </si>
  <si>
    <t>5006</t>
  </si>
  <si>
    <t>5007</t>
  </si>
  <si>
    <t>5008</t>
  </si>
  <si>
    <t>5009</t>
  </si>
  <si>
    <t>5010</t>
  </si>
  <si>
    <t>5011</t>
  </si>
  <si>
    <t>5012</t>
  </si>
  <si>
    <t>5013</t>
  </si>
  <si>
    <t>5014</t>
  </si>
  <si>
    <t>5015</t>
  </si>
  <si>
    <t>5016</t>
  </si>
  <si>
    <t>5017</t>
  </si>
  <si>
    <t>5018</t>
  </si>
  <si>
    <t>5019</t>
  </si>
  <si>
    <t>5020</t>
  </si>
  <si>
    <t>5021</t>
  </si>
  <si>
    <t>5022</t>
  </si>
  <si>
    <t>5031</t>
  </si>
  <si>
    <t>5032</t>
  </si>
  <si>
    <t>5033</t>
  </si>
  <si>
    <t>5034</t>
  </si>
  <si>
    <t>5035</t>
  </si>
  <si>
    <t>5036</t>
  </si>
  <si>
    <t>5037</t>
  </si>
  <si>
    <t>5038</t>
  </si>
  <si>
    <t>5039</t>
  </si>
  <si>
    <t>5041</t>
  </si>
  <si>
    <t>5042</t>
  </si>
  <si>
    <t>5043</t>
  </si>
  <si>
    <t>5045</t>
  </si>
  <si>
    <t>5052</t>
  </si>
  <si>
    <t>5053</t>
  </si>
  <si>
    <t>5054</t>
  </si>
  <si>
    <t>5055</t>
  </si>
  <si>
    <t>5056</t>
  </si>
  <si>
    <t>5057</t>
  </si>
  <si>
    <t>5058</t>
  </si>
  <si>
    <t>5059</t>
  </si>
  <si>
    <t>5063</t>
  </si>
  <si>
    <t>5067</t>
  </si>
  <si>
    <t>5068</t>
  </si>
  <si>
    <t>5072</t>
  </si>
  <si>
    <t>5073</t>
  </si>
  <si>
    <t>5075</t>
  </si>
  <si>
    <t>5081</t>
  </si>
  <si>
    <t>5082</t>
  </si>
  <si>
    <t>5089</t>
  </si>
  <si>
    <t>5093</t>
  </si>
  <si>
    <t>5094</t>
  </si>
  <si>
    <t>5096</t>
  </si>
  <si>
    <t>5097</t>
  </si>
  <si>
    <t>5098</t>
  </si>
  <si>
    <t>5099</t>
  </si>
  <si>
    <t>5101</t>
  </si>
  <si>
    <t>EIDSVÅGNESET</t>
  </si>
  <si>
    <t>5104</t>
  </si>
  <si>
    <t>EIDSVÅG I ÅSANE</t>
  </si>
  <si>
    <t>5105</t>
  </si>
  <si>
    <t>5106</t>
  </si>
  <si>
    <t>ØVRE ERVIK</t>
  </si>
  <si>
    <t>5107</t>
  </si>
  <si>
    <t>SALHUS</t>
  </si>
  <si>
    <t>5108</t>
  </si>
  <si>
    <t>HORDVIK</t>
  </si>
  <si>
    <t>5109</t>
  </si>
  <si>
    <t>HYLKJE</t>
  </si>
  <si>
    <t>5111</t>
  </si>
  <si>
    <t>BREISTEIN</t>
  </si>
  <si>
    <t>5113</t>
  </si>
  <si>
    <t>TERTNES</t>
  </si>
  <si>
    <t>5114</t>
  </si>
  <si>
    <t>5115</t>
  </si>
  <si>
    <t>ULSET</t>
  </si>
  <si>
    <t>5116</t>
  </si>
  <si>
    <t>5117</t>
  </si>
  <si>
    <t>5118</t>
  </si>
  <si>
    <t>5119</t>
  </si>
  <si>
    <t>5121</t>
  </si>
  <si>
    <t>5122</t>
  </si>
  <si>
    <t>MORVIK</t>
  </si>
  <si>
    <t>5124</t>
  </si>
  <si>
    <t>5130</t>
  </si>
  <si>
    <t>NYBORG</t>
  </si>
  <si>
    <t>5131</t>
  </si>
  <si>
    <t>5132</t>
  </si>
  <si>
    <t>5134</t>
  </si>
  <si>
    <t>FLAKTVEIT</t>
  </si>
  <si>
    <t>5135</t>
  </si>
  <si>
    <t>5136</t>
  </si>
  <si>
    <t>MJØLKERÅEN</t>
  </si>
  <si>
    <t>5137</t>
  </si>
  <si>
    <t>5141</t>
  </si>
  <si>
    <t>FYLLINGSDALEN</t>
  </si>
  <si>
    <t>5142</t>
  </si>
  <si>
    <t>5143</t>
  </si>
  <si>
    <t>5144</t>
  </si>
  <si>
    <t>5145</t>
  </si>
  <si>
    <t>5146</t>
  </si>
  <si>
    <t>5147</t>
  </si>
  <si>
    <t>5148</t>
  </si>
  <si>
    <t>5151</t>
  </si>
  <si>
    <t>STRAUMSGREND</t>
  </si>
  <si>
    <t>5152</t>
  </si>
  <si>
    <t>BØNES</t>
  </si>
  <si>
    <t>5153</t>
  </si>
  <si>
    <t>5154</t>
  </si>
  <si>
    <t>5155</t>
  </si>
  <si>
    <t>5160</t>
  </si>
  <si>
    <t>LAKSEVÅG</t>
  </si>
  <si>
    <t>5161</t>
  </si>
  <si>
    <t>5162</t>
  </si>
  <si>
    <t>5163</t>
  </si>
  <si>
    <t>5164</t>
  </si>
  <si>
    <t>5165</t>
  </si>
  <si>
    <t>5170</t>
  </si>
  <si>
    <t>BJØRNDALSTRÆ</t>
  </si>
  <si>
    <t>5171</t>
  </si>
  <si>
    <t>LODDEFJORD</t>
  </si>
  <si>
    <t>5172</t>
  </si>
  <si>
    <t>5173</t>
  </si>
  <si>
    <t>5174</t>
  </si>
  <si>
    <t>MATHOPEN</t>
  </si>
  <si>
    <t>5176</t>
  </si>
  <si>
    <t>5177</t>
  </si>
  <si>
    <t>BJØRØYHAMN</t>
  </si>
  <si>
    <t>5178</t>
  </si>
  <si>
    <t>5179</t>
  </si>
  <si>
    <t>GODVIK</t>
  </si>
  <si>
    <t>5183</t>
  </si>
  <si>
    <t>OLSVIK</t>
  </si>
  <si>
    <t>5184</t>
  </si>
  <si>
    <t>5200</t>
  </si>
  <si>
    <t>OS</t>
  </si>
  <si>
    <t>5201</t>
  </si>
  <si>
    <t>5202</t>
  </si>
  <si>
    <t>5203</t>
  </si>
  <si>
    <t>5206</t>
  </si>
  <si>
    <t>5207</t>
  </si>
  <si>
    <t>SØFTELAND</t>
  </si>
  <si>
    <t>5208</t>
  </si>
  <si>
    <t>5209</t>
  </si>
  <si>
    <t>5210</t>
  </si>
  <si>
    <t>5211</t>
  </si>
  <si>
    <t>5212</t>
  </si>
  <si>
    <t>5213</t>
  </si>
  <si>
    <t>LEPSØY</t>
  </si>
  <si>
    <t>5214</t>
  </si>
  <si>
    <t>LYSEKLOSTER</t>
  </si>
  <si>
    <t>5215</t>
  </si>
  <si>
    <t>5216</t>
  </si>
  <si>
    <t>5217</t>
  </si>
  <si>
    <t>HAGAVIK</t>
  </si>
  <si>
    <t>5218</t>
  </si>
  <si>
    <t>NORDSTRØNO</t>
  </si>
  <si>
    <t>5221</t>
  </si>
  <si>
    <t>NESTTUN</t>
  </si>
  <si>
    <t>5222</t>
  </si>
  <si>
    <t>5223</t>
  </si>
  <si>
    <t>5224</t>
  </si>
  <si>
    <t>5225</t>
  </si>
  <si>
    <t>5226</t>
  </si>
  <si>
    <t>5227</t>
  </si>
  <si>
    <t>5228</t>
  </si>
  <si>
    <t>5229</t>
  </si>
  <si>
    <t>KALANDSEIDET</t>
  </si>
  <si>
    <t>5230</t>
  </si>
  <si>
    <t>PARADIS</t>
  </si>
  <si>
    <t>5231</t>
  </si>
  <si>
    <t>5232</t>
  </si>
  <si>
    <t>5235</t>
  </si>
  <si>
    <t>RÅDAL</t>
  </si>
  <si>
    <t>5236</t>
  </si>
  <si>
    <t>5237</t>
  </si>
  <si>
    <t>5238</t>
  </si>
  <si>
    <t>5239</t>
  </si>
  <si>
    <t>5243</t>
  </si>
  <si>
    <t>FANA</t>
  </si>
  <si>
    <t>5244</t>
  </si>
  <si>
    <t>5251</t>
  </si>
  <si>
    <t>SØREIDGREND</t>
  </si>
  <si>
    <t>5252</t>
  </si>
  <si>
    <t>5253</t>
  </si>
  <si>
    <t>SANDSLI</t>
  </si>
  <si>
    <t>5254</t>
  </si>
  <si>
    <t>5257</t>
  </si>
  <si>
    <t>KOKSTAD</t>
  </si>
  <si>
    <t>5258</t>
  </si>
  <si>
    <t>BLOMSTERDALEN</t>
  </si>
  <si>
    <t>5259</t>
  </si>
  <si>
    <t>HJELLESTAD</t>
  </si>
  <si>
    <t>5260</t>
  </si>
  <si>
    <t>INDRE ARNA</t>
  </si>
  <si>
    <t>5261</t>
  </si>
  <si>
    <t>5262</t>
  </si>
  <si>
    <t>ARNATVEIT</t>
  </si>
  <si>
    <t>5263</t>
  </si>
  <si>
    <t>TRENGEREID</t>
  </si>
  <si>
    <t>5264</t>
  </si>
  <si>
    <t>GARNES</t>
  </si>
  <si>
    <t>5265</t>
  </si>
  <si>
    <t>YTRE ARNA</t>
  </si>
  <si>
    <t>5267</t>
  </si>
  <si>
    <t>ESPELAND</t>
  </si>
  <si>
    <t>5268</t>
  </si>
  <si>
    <t>HAUKELAND</t>
  </si>
  <si>
    <t>5281</t>
  </si>
  <si>
    <t>VALESTRANDSFOSSEN</t>
  </si>
  <si>
    <t>5282</t>
  </si>
  <si>
    <t>LONEVÅG</t>
  </si>
  <si>
    <t>5283</t>
  </si>
  <si>
    <t>FOTLANDSVÅG</t>
  </si>
  <si>
    <t>5284</t>
  </si>
  <si>
    <t>TYSSEBOTNEN</t>
  </si>
  <si>
    <t>5285</t>
  </si>
  <si>
    <t>BRUVIK</t>
  </si>
  <si>
    <t>5286</t>
  </si>
  <si>
    <t>HAUS</t>
  </si>
  <si>
    <t>5291</t>
  </si>
  <si>
    <t>5293</t>
  </si>
  <si>
    <t>5299</t>
  </si>
  <si>
    <t>5300</t>
  </si>
  <si>
    <t>KLEPPESTØ</t>
  </si>
  <si>
    <t>5301</t>
  </si>
  <si>
    <t>5302</t>
  </si>
  <si>
    <t>STRUSSHAMN</t>
  </si>
  <si>
    <t>5303</t>
  </si>
  <si>
    <t>FOLLESE</t>
  </si>
  <si>
    <t>5304</t>
  </si>
  <si>
    <t>HETLEVIK</t>
  </si>
  <si>
    <t>5305</t>
  </si>
  <si>
    <t>FLORVÅG</t>
  </si>
  <si>
    <t>5306</t>
  </si>
  <si>
    <t>ERDAL</t>
  </si>
  <si>
    <t>5307</t>
  </si>
  <si>
    <t>ASK</t>
  </si>
  <si>
    <t>5308</t>
  </si>
  <si>
    <t>5309</t>
  </si>
  <si>
    <t>5310</t>
  </si>
  <si>
    <t>HAUGLANDSHELLA</t>
  </si>
  <si>
    <t>5311</t>
  </si>
  <si>
    <t>KJERRGARDEN</t>
  </si>
  <si>
    <t>5314</t>
  </si>
  <si>
    <t>5315</t>
  </si>
  <si>
    <t>HERDLA</t>
  </si>
  <si>
    <t>5318</t>
  </si>
  <si>
    <t>5319</t>
  </si>
  <si>
    <t>5321</t>
  </si>
  <si>
    <t>5322</t>
  </si>
  <si>
    <t>5323</t>
  </si>
  <si>
    <t>5325</t>
  </si>
  <si>
    <t>5326</t>
  </si>
  <si>
    <t>5327</t>
  </si>
  <si>
    <t>5329</t>
  </si>
  <si>
    <t>5331</t>
  </si>
  <si>
    <t>RONG</t>
  </si>
  <si>
    <t>5333</t>
  </si>
  <si>
    <t>TJELDSTØ</t>
  </si>
  <si>
    <t>5334</t>
  </si>
  <si>
    <t>HELLESØY</t>
  </si>
  <si>
    <t>5335</t>
  </si>
  <si>
    <t>HERNAR</t>
  </si>
  <si>
    <t>5336</t>
  </si>
  <si>
    <t>5337</t>
  </si>
  <si>
    <t>5341</t>
  </si>
  <si>
    <t>STRAUME</t>
  </si>
  <si>
    <t>5342</t>
  </si>
  <si>
    <t>5343</t>
  </si>
  <si>
    <t>5345</t>
  </si>
  <si>
    <t>KNARREVIK</t>
  </si>
  <si>
    <t>5346</t>
  </si>
  <si>
    <t>ÅGOTNES</t>
  </si>
  <si>
    <t>5347</t>
  </si>
  <si>
    <t>5350</t>
  </si>
  <si>
    <t>BRATTHOLMEN</t>
  </si>
  <si>
    <t>5353</t>
  </si>
  <si>
    <t>5354</t>
  </si>
  <si>
    <t>5355</t>
  </si>
  <si>
    <t>5357</t>
  </si>
  <si>
    <t>FJELL</t>
  </si>
  <si>
    <t>5358</t>
  </si>
  <si>
    <t>5360</t>
  </si>
  <si>
    <t>KOLLTVEIT</t>
  </si>
  <si>
    <t>5363</t>
  </si>
  <si>
    <t>5365</t>
  </si>
  <si>
    <t>TURØY</t>
  </si>
  <si>
    <t>5366</t>
  </si>
  <si>
    <t>MISJE</t>
  </si>
  <si>
    <t>5371</t>
  </si>
  <si>
    <t>SKOGSVÅG</t>
  </si>
  <si>
    <t>5374</t>
  </si>
  <si>
    <t>STEINSLAND</t>
  </si>
  <si>
    <t>5378</t>
  </si>
  <si>
    <t>KLOKKARVIK</t>
  </si>
  <si>
    <t>5379</t>
  </si>
  <si>
    <t>5380</t>
  </si>
  <si>
    <t>TELAVÅG</t>
  </si>
  <si>
    <t>5381</t>
  </si>
  <si>
    <t>GLESVÆR</t>
  </si>
  <si>
    <t>5382</t>
  </si>
  <si>
    <t>5384</t>
  </si>
  <si>
    <t>TORANGSVÅG</t>
  </si>
  <si>
    <t>5385</t>
  </si>
  <si>
    <t>BAKKASUND</t>
  </si>
  <si>
    <t>5387</t>
  </si>
  <si>
    <t>MØKSTER</t>
  </si>
  <si>
    <t>5388</t>
  </si>
  <si>
    <t>LITLAKALSØY</t>
  </si>
  <si>
    <t>5392</t>
  </si>
  <si>
    <t>STOREBØ</t>
  </si>
  <si>
    <t>5393</t>
  </si>
  <si>
    <t>5394</t>
  </si>
  <si>
    <t>KOLBEINSVIK</t>
  </si>
  <si>
    <t>5396</t>
  </si>
  <si>
    <t>VESTRE VINNESVÅG</t>
  </si>
  <si>
    <t>5397</t>
  </si>
  <si>
    <t>BEKKJARVIK</t>
  </si>
  <si>
    <t>5398</t>
  </si>
  <si>
    <t>STOLMEN</t>
  </si>
  <si>
    <t>5399</t>
  </si>
  <si>
    <t>5401</t>
  </si>
  <si>
    <t>STORD</t>
  </si>
  <si>
    <t>5402</t>
  </si>
  <si>
    <t>5403</t>
  </si>
  <si>
    <t>5404</t>
  </si>
  <si>
    <t>5406</t>
  </si>
  <si>
    <t>5407</t>
  </si>
  <si>
    <t>5408</t>
  </si>
  <si>
    <t>SAGVÅG</t>
  </si>
  <si>
    <t>5409</t>
  </si>
  <si>
    <t>5410</t>
  </si>
  <si>
    <t>5411</t>
  </si>
  <si>
    <t>5412</t>
  </si>
  <si>
    <t>5413</t>
  </si>
  <si>
    <t>HUGLO</t>
  </si>
  <si>
    <t>5414</t>
  </si>
  <si>
    <t>5415</t>
  </si>
  <si>
    <t>5416</t>
  </si>
  <si>
    <t>5417</t>
  </si>
  <si>
    <t>5418</t>
  </si>
  <si>
    <t>FITJAR</t>
  </si>
  <si>
    <t>5419</t>
  </si>
  <si>
    <t>5420</t>
  </si>
  <si>
    <t>RUBBESTADNESET</t>
  </si>
  <si>
    <t>5423</t>
  </si>
  <si>
    <t>BRANDASUND</t>
  </si>
  <si>
    <t>5427</t>
  </si>
  <si>
    <t>URANGSVÅG</t>
  </si>
  <si>
    <t>5428</t>
  </si>
  <si>
    <t>FOLDRØYHAMN</t>
  </si>
  <si>
    <t>5430</t>
  </si>
  <si>
    <t>BREMNES</t>
  </si>
  <si>
    <t>5437</t>
  </si>
  <si>
    <t>FINNÅS</t>
  </si>
  <si>
    <t>5440</t>
  </si>
  <si>
    <t>MOSTERHAMN</t>
  </si>
  <si>
    <t>5443</t>
  </si>
  <si>
    <t>BØMLO</t>
  </si>
  <si>
    <t>5444</t>
  </si>
  <si>
    <t>ESPEVÆR</t>
  </si>
  <si>
    <t>5445</t>
  </si>
  <si>
    <t>5447</t>
  </si>
  <si>
    <t>5449</t>
  </si>
  <si>
    <t>5450</t>
  </si>
  <si>
    <t>SUNDE I SUNNHORDLAND</t>
  </si>
  <si>
    <t>5451</t>
  </si>
  <si>
    <t>VALEN</t>
  </si>
  <si>
    <t>5452</t>
  </si>
  <si>
    <t>SANDVOLL</t>
  </si>
  <si>
    <t>5453</t>
  </si>
  <si>
    <t>UTÅKER</t>
  </si>
  <si>
    <t>5454</t>
  </si>
  <si>
    <t>SÆBØVIK</t>
  </si>
  <si>
    <t>5455</t>
  </si>
  <si>
    <t>HALSNØY KLOSTER</t>
  </si>
  <si>
    <t>5457</t>
  </si>
  <si>
    <t>HØYLANDSBYGD</t>
  </si>
  <si>
    <t>5458</t>
  </si>
  <si>
    <t>ARNAVIK</t>
  </si>
  <si>
    <t>5459</t>
  </si>
  <si>
    <t>FJELBERG</t>
  </si>
  <si>
    <t>5460</t>
  </si>
  <si>
    <t>HUSNES</t>
  </si>
  <si>
    <t>5462</t>
  </si>
  <si>
    <t>HERØYSUNDET</t>
  </si>
  <si>
    <t>5463</t>
  </si>
  <si>
    <t>USKEDALEN</t>
  </si>
  <si>
    <t>5464</t>
  </si>
  <si>
    <t>DIMMELSVIK</t>
  </si>
  <si>
    <t>5465</t>
  </si>
  <si>
    <t>5470</t>
  </si>
  <si>
    <t>ROSENDAL</t>
  </si>
  <si>
    <t>5472</t>
  </si>
  <si>
    <t>SEIMSFOSS</t>
  </si>
  <si>
    <t>5473</t>
  </si>
  <si>
    <t>SNILSTVEITØY</t>
  </si>
  <si>
    <t>5474</t>
  </si>
  <si>
    <t>LØFALLSTRAND</t>
  </si>
  <si>
    <t>5475</t>
  </si>
  <si>
    <t>ÆNES</t>
  </si>
  <si>
    <t>5476</t>
  </si>
  <si>
    <t>MAURANGER</t>
  </si>
  <si>
    <t>5480</t>
  </si>
  <si>
    <t>5484</t>
  </si>
  <si>
    <t>5486</t>
  </si>
  <si>
    <t>5498</t>
  </si>
  <si>
    <t>MATRE</t>
  </si>
  <si>
    <t>5499</t>
  </si>
  <si>
    <t>ÅKRA</t>
  </si>
  <si>
    <t>5501</t>
  </si>
  <si>
    <t>HAUGESUND</t>
  </si>
  <si>
    <t>5502</t>
  </si>
  <si>
    <t>5503</t>
  </si>
  <si>
    <t>5504</t>
  </si>
  <si>
    <t>5505</t>
  </si>
  <si>
    <t>5506</t>
  </si>
  <si>
    <t>5507</t>
  </si>
  <si>
    <t>5508</t>
  </si>
  <si>
    <t>KARMSUND</t>
  </si>
  <si>
    <t>5509</t>
  </si>
  <si>
    <t>5511</t>
  </si>
  <si>
    <t>5512</t>
  </si>
  <si>
    <t>5514</t>
  </si>
  <si>
    <t>5515</t>
  </si>
  <si>
    <t>5516</t>
  </si>
  <si>
    <t>5517</t>
  </si>
  <si>
    <t>5518</t>
  </si>
  <si>
    <t>5519</t>
  </si>
  <si>
    <t>5521</t>
  </si>
  <si>
    <t>5522</t>
  </si>
  <si>
    <t>5523</t>
  </si>
  <si>
    <t>5525</t>
  </si>
  <si>
    <t>5527</t>
  </si>
  <si>
    <t>5528</t>
  </si>
  <si>
    <t>5529</t>
  </si>
  <si>
    <t>5531</t>
  </si>
  <si>
    <t>5532</t>
  </si>
  <si>
    <t>5533</t>
  </si>
  <si>
    <t>5534</t>
  </si>
  <si>
    <t>5535</t>
  </si>
  <si>
    <t>5536</t>
  </si>
  <si>
    <t>5537</t>
  </si>
  <si>
    <t>5538</t>
  </si>
  <si>
    <t>5541</t>
  </si>
  <si>
    <t>KOLNES</t>
  </si>
  <si>
    <t>5542</t>
  </si>
  <si>
    <t>5544</t>
  </si>
  <si>
    <t>VORMEDAL</t>
  </si>
  <si>
    <t>5545</t>
  </si>
  <si>
    <t>5546</t>
  </si>
  <si>
    <t>RØYKSUND</t>
  </si>
  <si>
    <t>5547</t>
  </si>
  <si>
    <t>UTSIRA</t>
  </si>
  <si>
    <t>5548</t>
  </si>
  <si>
    <t>FEØY</t>
  </si>
  <si>
    <t>5549</t>
  </si>
  <si>
    <t>RØVÆR</t>
  </si>
  <si>
    <t>5550</t>
  </si>
  <si>
    <t>SVEIO</t>
  </si>
  <si>
    <t>5551</t>
  </si>
  <si>
    <t>AUKLANDSHAMN</t>
  </si>
  <si>
    <t>5554</t>
  </si>
  <si>
    <t>VALEVÅG</t>
  </si>
  <si>
    <t>5555</t>
  </si>
  <si>
    <t>FØRDE I HORDALAND</t>
  </si>
  <si>
    <t>5556</t>
  </si>
  <si>
    <t>5559</t>
  </si>
  <si>
    <t>5560</t>
  </si>
  <si>
    <t>NEDSTRAND</t>
  </si>
  <si>
    <t>5561</t>
  </si>
  <si>
    <t>BOKN</t>
  </si>
  <si>
    <t>5562</t>
  </si>
  <si>
    <t>5563</t>
  </si>
  <si>
    <t>FØRRESFJORDEN</t>
  </si>
  <si>
    <t>5565</t>
  </si>
  <si>
    <t>TYSVÆRVÅG</t>
  </si>
  <si>
    <t>5566</t>
  </si>
  <si>
    <t>HERVIK</t>
  </si>
  <si>
    <t>5567</t>
  </si>
  <si>
    <t>SKJOLDASTRAUMEN</t>
  </si>
  <si>
    <t>5568</t>
  </si>
  <si>
    <t>VIKEBYGD</t>
  </si>
  <si>
    <t>5569</t>
  </si>
  <si>
    <t>5570</t>
  </si>
  <si>
    <t>AKSDAL</t>
  </si>
  <si>
    <t>5574</t>
  </si>
  <si>
    <t>SKJOLD</t>
  </si>
  <si>
    <t>5575</t>
  </si>
  <si>
    <t>5576</t>
  </si>
  <si>
    <t>ØVRE VATS</t>
  </si>
  <si>
    <t>5578</t>
  </si>
  <si>
    <t>NEDRE VATS</t>
  </si>
  <si>
    <t>5580</t>
  </si>
  <si>
    <t>ØLEN</t>
  </si>
  <si>
    <t>5582</t>
  </si>
  <si>
    <t>ØLENSVÅG</t>
  </si>
  <si>
    <t>5583</t>
  </si>
  <si>
    <t>VIKEDAL</t>
  </si>
  <si>
    <t>5584</t>
  </si>
  <si>
    <t>BJOA</t>
  </si>
  <si>
    <t>5585</t>
  </si>
  <si>
    <t>SANDEID</t>
  </si>
  <si>
    <t>5586</t>
  </si>
  <si>
    <t>5588</t>
  </si>
  <si>
    <t>5589</t>
  </si>
  <si>
    <t>5590</t>
  </si>
  <si>
    <t>ETNE</t>
  </si>
  <si>
    <t>5591</t>
  </si>
  <si>
    <t>5593</t>
  </si>
  <si>
    <t>SKÅNEVIK</t>
  </si>
  <si>
    <t>5594</t>
  </si>
  <si>
    <t>5595</t>
  </si>
  <si>
    <t>5596</t>
  </si>
  <si>
    <t>MARKHUS</t>
  </si>
  <si>
    <t>5598</t>
  </si>
  <si>
    <t>FJÆRA</t>
  </si>
  <si>
    <t>5600</t>
  </si>
  <si>
    <t>NORHEIMSUND</t>
  </si>
  <si>
    <t>5601</t>
  </si>
  <si>
    <t>5602</t>
  </si>
  <si>
    <t>5604</t>
  </si>
  <si>
    <t>ØYSTESE</t>
  </si>
  <si>
    <t>5605</t>
  </si>
  <si>
    <t>ÅLVIK</t>
  </si>
  <si>
    <t>5610</t>
  </si>
  <si>
    <t>5612</t>
  </si>
  <si>
    <t>STEINSTØ</t>
  </si>
  <si>
    <t>5614</t>
  </si>
  <si>
    <t>5620</t>
  </si>
  <si>
    <t>TØRVIKBYGD</t>
  </si>
  <si>
    <t>5626</t>
  </si>
  <si>
    <t>KYSNESSTRAND</t>
  </si>
  <si>
    <t>5627</t>
  </si>
  <si>
    <t>JONDAL</t>
  </si>
  <si>
    <t>5628</t>
  </si>
  <si>
    <t>HERAND</t>
  </si>
  <si>
    <t>5629</t>
  </si>
  <si>
    <t>5630</t>
  </si>
  <si>
    <t>STRANDEBARM</t>
  </si>
  <si>
    <t>5631</t>
  </si>
  <si>
    <t>5632</t>
  </si>
  <si>
    <t>OMASTRAND</t>
  </si>
  <si>
    <t>5633</t>
  </si>
  <si>
    <t>5635</t>
  </si>
  <si>
    <t>HATLESTRAND</t>
  </si>
  <si>
    <t>5636</t>
  </si>
  <si>
    <t>VARALDSØY</t>
  </si>
  <si>
    <t>5637</t>
  </si>
  <si>
    <t>ØLVE</t>
  </si>
  <si>
    <t>5640</t>
  </si>
  <si>
    <t>EIKELANDSOSEN</t>
  </si>
  <si>
    <t>5641</t>
  </si>
  <si>
    <t>FUSA</t>
  </si>
  <si>
    <t>5642</t>
  </si>
  <si>
    <t>HOLMEFJORD</t>
  </si>
  <si>
    <t>5643</t>
  </si>
  <si>
    <t>STRANDVIK</t>
  </si>
  <si>
    <t>5644</t>
  </si>
  <si>
    <t>SÆVAREID</t>
  </si>
  <si>
    <t>5645</t>
  </si>
  <si>
    <t>5646</t>
  </si>
  <si>
    <t>NORDTVEITGREND</t>
  </si>
  <si>
    <t>5647</t>
  </si>
  <si>
    <t>BALDERSHEIM</t>
  </si>
  <si>
    <t>5648</t>
  </si>
  <si>
    <t>5649</t>
  </si>
  <si>
    <t>5650</t>
  </si>
  <si>
    <t>TYSSE</t>
  </si>
  <si>
    <t>5651</t>
  </si>
  <si>
    <t>5652</t>
  </si>
  <si>
    <t>ÅRLAND</t>
  </si>
  <si>
    <t>5653</t>
  </si>
  <si>
    <t>5680</t>
  </si>
  <si>
    <t>TYSNES</t>
  </si>
  <si>
    <t>5683</t>
  </si>
  <si>
    <t>REKSTEREN</t>
  </si>
  <si>
    <t>5685</t>
  </si>
  <si>
    <t>UGGDAL</t>
  </si>
  <si>
    <t>5687</t>
  </si>
  <si>
    <t>FLATRÅKER</t>
  </si>
  <si>
    <t>5690</t>
  </si>
  <si>
    <t>LUNDEGREND</t>
  </si>
  <si>
    <t>5693</t>
  </si>
  <si>
    <t>ÅRBAKKA</t>
  </si>
  <si>
    <t>5694</t>
  </si>
  <si>
    <t>ONARHEIM</t>
  </si>
  <si>
    <t>5695</t>
  </si>
  <si>
    <t>5696</t>
  </si>
  <si>
    <t>5700</t>
  </si>
  <si>
    <t>VOSS</t>
  </si>
  <si>
    <t>5701</t>
  </si>
  <si>
    <t>5702</t>
  </si>
  <si>
    <t>5703</t>
  </si>
  <si>
    <t>5704</t>
  </si>
  <si>
    <t>5705</t>
  </si>
  <si>
    <t>5706</t>
  </si>
  <si>
    <t>5707</t>
  </si>
  <si>
    <t>EVANGER</t>
  </si>
  <si>
    <t>5708</t>
  </si>
  <si>
    <t>5709</t>
  </si>
  <si>
    <t>5710</t>
  </si>
  <si>
    <t>SKULESTADMO</t>
  </si>
  <si>
    <t>5711</t>
  </si>
  <si>
    <t>5712</t>
  </si>
  <si>
    <t>VOSSESTRAND</t>
  </si>
  <si>
    <t>5713</t>
  </si>
  <si>
    <t>5714</t>
  </si>
  <si>
    <t>5715</t>
  </si>
  <si>
    <t>STALHEIM</t>
  </si>
  <si>
    <t>5718</t>
  </si>
  <si>
    <t>MYRDAL</t>
  </si>
  <si>
    <t>5719</t>
  </si>
  <si>
    <t>FINSE</t>
  </si>
  <si>
    <t>5720</t>
  </si>
  <si>
    <t>STANGHELLE</t>
  </si>
  <si>
    <t>5721</t>
  </si>
  <si>
    <t>DALEKVAM</t>
  </si>
  <si>
    <t>5722</t>
  </si>
  <si>
    <t>5723</t>
  </si>
  <si>
    <t>BOLSTADØYRI</t>
  </si>
  <si>
    <t>5724</t>
  </si>
  <si>
    <t>5725</t>
  </si>
  <si>
    <t>VAKSDAL</t>
  </si>
  <si>
    <t>5726</t>
  </si>
  <si>
    <t>5727</t>
  </si>
  <si>
    <t>STAMNES</t>
  </si>
  <si>
    <t>5728</t>
  </si>
  <si>
    <t>EIDSLANDET</t>
  </si>
  <si>
    <t>5729</t>
  </si>
  <si>
    <t>MODALEN</t>
  </si>
  <si>
    <t>5730</t>
  </si>
  <si>
    <t>ULVIK</t>
  </si>
  <si>
    <t>5731</t>
  </si>
  <si>
    <t>5732</t>
  </si>
  <si>
    <t>5733</t>
  </si>
  <si>
    <t>GRANVIN</t>
  </si>
  <si>
    <t>5734</t>
  </si>
  <si>
    <t>VALLAVIK</t>
  </si>
  <si>
    <t>5736</t>
  </si>
  <si>
    <t>5741</t>
  </si>
  <si>
    <t>AURLAND</t>
  </si>
  <si>
    <t>5742</t>
  </si>
  <si>
    <t>FLÅM</t>
  </si>
  <si>
    <t>5743</t>
  </si>
  <si>
    <t>5745</t>
  </si>
  <si>
    <t>5746</t>
  </si>
  <si>
    <t>UNDREDAL</t>
  </si>
  <si>
    <t>5747</t>
  </si>
  <si>
    <t>GUDVANGEN</t>
  </si>
  <si>
    <t>5748</t>
  </si>
  <si>
    <t>STYVI</t>
  </si>
  <si>
    <t>5749</t>
  </si>
  <si>
    <t>5750</t>
  </si>
  <si>
    <t>ODDA</t>
  </si>
  <si>
    <t>5751</t>
  </si>
  <si>
    <t>5752</t>
  </si>
  <si>
    <t>5760</t>
  </si>
  <si>
    <t>RØLDAL</t>
  </si>
  <si>
    <t>5763</t>
  </si>
  <si>
    <t>SKARE</t>
  </si>
  <si>
    <t>5770</t>
  </si>
  <si>
    <t>TYSSEDAL</t>
  </si>
  <si>
    <t>5773</t>
  </si>
  <si>
    <t>HOVLAND</t>
  </si>
  <si>
    <t>5775</t>
  </si>
  <si>
    <t>NÅ</t>
  </si>
  <si>
    <t>5776</t>
  </si>
  <si>
    <t>5777</t>
  </si>
  <si>
    <t>GRIMO</t>
  </si>
  <si>
    <t>5778</t>
  </si>
  <si>
    <t>UTNE</t>
  </si>
  <si>
    <t>5779</t>
  </si>
  <si>
    <t>5780</t>
  </si>
  <si>
    <t>KINSARVIK</t>
  </si>
  <si>
    <t>5781</t>
  </si>
  <si>
    <t>LOFTHUS</t>
  </si>
  <si>
    <t>5782</t>
  </si>
  <si>
    <t>5783</t>
  </si>
  <si>
    <t>EIDFJORD</t>
  </si>
  <si>
    <t>5784</t>
  </si>
  <si>
    <t>ØVRE EIDFJORD</t>
  </si>
  <si>
    <t>5785</t>
  </si>
  <si>
    <t>VØRINGSFOSS</t>
  </si>
  <si>
    <t>5786</t>
  </si>
  <si>
    <t>5787</t>
  </si>
  <si>
    <t>5788</t>
  </si>
  <si>
    <t>5802</t>
  </si>
  <si>
    <t>5803</t>
  </si>
  <si>
    <t>5804</t>
  </si>
  <si>
    <t>5805</t>
  </si>
  <si>
    <t>5806</t>
  </si>
  <si>
    <t>5807</t>
  </si>
  <si>
    <t>5808</t>
  </si>
  <si>
    <t>5809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</si>
  <si>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</si>
  <si>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</si>
  <si>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</si>
  <si>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</si>
  <si>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</si>
  <si>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</si>
  <si>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</si>
  <si>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</si>
  <si>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</si>
  <si>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</si>
  <si>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</si>
  <si>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</si>
  <si>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</si>
  <si>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</si>
  <si>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</si>
  <si>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</si>
  <si>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</si>
  <si>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</si>
  <si>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</si>
  <si>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</si>
  <si>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</si>
  <si>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</si>
  <si>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</si>
  <si>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</si>
  <si>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</si>
  <si>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</si>
  <si>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</si>
  <si>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5837</t>
  </si>
  <si>
    <t>5838</t>
  </si>
  <si>
    <t>5841</t>
  </si>
  <si>
    <t>5843</t>
  </si>
  <si>
    <t>5844</t>
  </si>
  <si>
    <t>5845</t>
  </si>
  <si>
    <t>5847</t>
  </si>
  <si>
    <t>5848</t>
  </si>
  <si>
    <t>5849</t>
  </si>
  <si>
    <t>5851</t>
  </si>
  <si>
    <t>5852</t>
  </si>
  <si>
    <t>5853</t>
  </si>
  <si>
    <t>5854</t>
  </si>
  <si>
    <t>5855</t>
  </si>
  <si>
    <t>5857</t>
  </si>
  <si>
    <t>5858</t>
  </si>
  <si>
    <t>5859</t>
  </si>
  <si>
    <t>5861</t>
  </si>
  <si>
    <t>5862</t>
  </si>
  <si>
    <t>5863</t>
  </si>
  <si>
    <t>5864</t>
  </si>
  <si>
    <t>5865</t>
  </si>
  <si>
    <t>5866</t>
  </si>
  <si>
    <t>5867</t>
  </si>
  <si>
    <t>5868</t>
  </si>
  <si>
    <t>5869</t>
  </si>
  <si>
    <t>5872</t>
  </si>
  <si>
    <t>5873</t>
  </si>
  <si>
    <t>5876</t>
  </si>
  <si>
    <t>5877</t>
  </si>
  <si>
    <t>5878</t>
  </si>
  <si>
    <t>5879</t>
  </si>
  <si>
    <t>5881</t>
  </si>
  <si>
    <t>5884</t>
  </si>
  <si>
    <t>5886</t>
  </si>
  <si>
    <t>5887</t>
  </si>
  <si>
    <t>5888</t>
  </si>
  <si>
    <t>5889</t>
  </si>
  <si>
    <t>5892</t>
  </si>
  <si>
    <t>5893</t>
  </si>
  <si>
    <t>5895</t>
  </si>
  <si>
    <t>5896</t>
  </si>
  <si>
    <t>5899</t>
  </si>
  <si>
    <t>5902</t>
  </si>
  <si>
    <t>ISDALSTØ</t>
  </si>
  <si>
    <t>5903</t>
  </si>
  <si>
    <t>5904</t>
  </si>
  <si>
    <t>5906</t>
  </si>
  <si>
    <t>FREKHAUG</t>
  </si>
  <si>
    <t>5907</t>
  </si>
  <si>
    <t>ALVERSUND</t>
  </si>
  <si>
    <t>5908</t>
  </si>
  <si>
    <t>5911</t>
  </si>
  <si>
    <t>5912</t>
  </si>
  <si>
    <t>SEIM</t>
  </si>
  <si>
    <t>5913</t>
  </si>
  <si>
    <t>EIKANGERVÅG</t>
  </si>
  <si>
    <t>5914</t>
  </si>
  <si>
    <t>5915</t>
  </si>
  <si>
    <t>HJELMÅS</t>
  </si>
  <si>
    <t>5916</t>
  </si>
  <si>
    <t>5917</t>
  </si>
  <si>
    <t>ROSSLAND</t>
  </si>
  <si>
    <t>5918</t>
  </si>
  <si>
    <t>5919</t>
  </si>
  <si>
    <t>5931</t>
  </si>
  <si>
    <t>MANGER</t>
  </si>
  <si>
    <t>5935</t>
  </si>
  <si>
    <t>BØVÅGEN</t>
  </si>
  <si>
    <t>5936</t>
  </si>
  <si>
    <t>5937</t>
  </si>
  <si>
    <t>5938</t>
  </si>
  <si>
    <t>SÆBØVÅGEN</t>
  </si>
  <si>
    <t>5939</t>
  </si>
  <si>
    <t>SLETTA</t>
  </si>
  <si>
    <t>5941</t>
  </si>
  <si>
    <t>AUSTRHEIM</t>
  </si>
  <si>
    <t>5943</t>
  </si>
  <si>
    <t>5947</t>
  </si>
  <si>
    <t>FEDJE</t>
  </si>
  <si>
    <t>5948</t>
  </si>
  <si>
    <t>5951</t>
  </si>
  <si>
    <t>LINDÅS</t>
  </si>
  <si>
    <t>5952</t>
  </si>
  <si>
    <t>FONNES</t>
  </si>
  <si>
    <t>5953</t>
  </si>
  <si>
    <t>5954</t>
  </si>
  <si>
    <t>MONGSTAD</t>
  </si>
  <si>
    <t>5955</t>
  </si>
  <si>
    <t>5956</t>
  </si>
  <si>
    <t>HUNDVIN</t>
  </si>
  <si>
    <t>5957</t>
  </si>
  <si>
    <t>MYKING</t>
  </si>
  <si>
    <t>5960</t>
  </si>
  <si>
    <t>DALSØYRA</t>
  </si>
  <si>
    <t>5961</t>
  </si>
  <si>
    <t>BREKKE</t>
  </si>
  <si>
    <t>5962</t>
  </si>
  <si>
    <t>BJORDAL</t>
  </si>
  <si>
    <t>5963</t>
  </si>
  <si>
    <t>5964</t>
  </si>
  <si>
    <t>5965</t>
  </si>
  <si>
    <t>5966</t>
  </si>
  <si>
    <t>EIVINDVIK</t>
  </si>
  <si>
    <t>5967</t>
  </si>
  <si>
    <t>5970</t>
  </si>
  <si>
    <t>BYRKNESØY</t>
  </si>
  <si>
    <t>5977</t>
  </si>
  <si>
    <t>ÅNNELAND</t>
  </si>
  <si>
    <t>5978</t>
  </si>
  <si>
    <t>MJØMNA</t>
  </si>
  <si>
    <t>5979</t>
  </si>
  <si>
    <t>5981</t>
  </si>
  <si>
    <t>MASFJORDNES</t>
  </si>
  <si>
    <t>5982</t>
  </si>
  <si>
    <t>5983</t>
  </si>
  <si>
    <t>HAUGSVÆR</t>
  </si>
  <si>
    <t>5984</t>
  </si>
  <si>
    <t>MATREDAL</t>
  </si>
  <si>
    <t>5985</t>
  </si>
  <si>
    <t>5986</t>
  </si>
  <si>
    <t>HOSTELAND</t>
  </si>
  <si>
    <t>5987</t>
  </si>
  <si>
    <t>5991</t>
  </si>
  <si>
    <t>OSTEREIDET</t>
  </si>
  <si>
    <t>5993</t>
  </si>
  <si>
    <t>5994</t>
  </si>
  <si>
    <t>VIKANES</t>
  </si>
  <si>
    <t>6001</t>
  </si>
  <si>
    <t>ÅLESUND</t>
  </si>
  <si>
    <t>6002</t>
  </si>
  <si>
    <t>6003</t>
  </si>
  <si>
    <t>6004</t>
  </si>
  <si>
    <t>6005</t>
  </si>
  <si>
    <t>6006</t>
  </si>
  <si>
    <t>6007</t>
  </si>
  <si>
    <t>6008</t>
  </si>
  <si>
    <t>6009</t>
  </si>
  <si>
    <t>6010</t>
  </si>
  <si>
    <t>6011</t>
  </si>
  <si>
    <t>6012</t>
  </si>
  <si>
    <t>6013</t>
  </si>
  <si>
    <t>6014</t>
  </si>
  <si>
    <t>6015</t>
  </si>
  <si>
    <t>6016</t>
  </si>
  <si>
    <t>6017</t>
  </si>
  <si>
    <t>6018</t>
  </si>
  <si>
    <t>6019</t>
  </si>
  <si>
    <t>6020</t>
  </si>
  <si>
    <t>6021</t>
  </si>
  <si>
    <t>6022</t>
  </si>
  <si>
    <t>6023</t>
  </si>
  <si>
    <t>6024</t>
  </si>
  <si>
    <t>6025</t>
  </si>
  <si>
    <t>6026</t>
  </si>
  <si>
    <t>6028</t>
  </si>
  <si>
    <t>6030</t>
  </si>
  <si>
    <t>LANGEVÅG</t>
  </si>
  <si>
    <t>6034</t>
  </si>
  <si>
    <t>EIDSNES</t>
  </si>
  <si>
    <t>6035</t>
  </si>
  <si>
    <t>FISKARSTRAND</t>
  </si>
  <si>
    <t>6036</t>
  </si>
  <si>
    <t>MAUSEIDVÅG</t>
  </si>
  <si>
    <t>6037</t>
  </si>
  <si>
    <t>6039</t>
  </si>
  <si>
    <t>6040</t>
  </si>
  <si>
    <t>VIGRA</t>
  </si>
  <si>
    <t>6044</t>
  </si>
  <si>
    <t>6045</t>
  </si>
  <si>
    <t>6046</t>
  </si>
  <si>
    <t>6047</t>
  </si>
  <si>
    <t>6048</t>
  </si>
  <si>
    <t>6050</t>
  </si>
  <si>
    <t>VALDERØYA</t>
  </si>
  <si>
    <t>6052</t>
  </si>
  <si>
    <t>GISKE</t>
  </si>
  <si>
    <t>6054</t>
  </si>
  <si>
    <t>GODØYA</t>
  </si>
  <si>
    <t>6055</t>
  </si>
  <si>
    <t>6057</t>
  </si>
  <si>
    <t>ELLINGSØY</t>
  </si>
  <si>
    <t>6058</t>
  </si>
  <si>
    <t>6059</t>
  </si>
  <si>
    <t>6060</t>
  </si>
  <si>
    <t>HAREID</t>
  </si>
  <si>
    <t>6062</t>
  </si>
  <si>
    <t>BRANDAL</t>
  </si>
  <si>
    <t>6063</t>
  </si>
  <si>
    <t>HJØRUNGAVÅG</t>
  </si>
  <si>
    <t>6064</t>
  </si>
  <si>
    <t>HADDAL</t>
  </si>
  <si>
    <t>6065</t>
  </si>
  <si>
    <t>ULSTEINVIK</t>
  </si>
  <si>
    <t>6067</t>
  </si>
  <si>
    <t>6068</t>
  </si>
  <si>
    <t>EIKSUND</t>
  </si>
  <si>
    <t>6069</t>
  </si>
  <si>
    <t>6070</t>
  </si>
  <si>
    <t>TJØRVÅG</t>
  </si>
  <si>
    <t>6075</t>
  </si>
  <si>
    <t>MOLTUSTRANDA</t>
  </si>
  <si>
    <t>6076</t>
  </si>
  <si>
    <t>6078</t>
  </si>
  <si>
    <t>GJERDSVIKA</t>
  </si>
  <si>
    <t>6079</t>
  </si>
  <si>
    <t>GURSKØY</t>
  </si>
  <si>
    <t>6080</t>
  </si>
  <si>
    <t>6082</t>
  </si>
  <si>
    <t>GURSKEN</t>
  </si>
  <si>
    <t>6083</t>
  </si>
  <si>
    <t>6084</t>
  </si>
  <si>
    <t>LARSNES</t>
  </si>
  <si>
    <t>6085</t>
  </si>
  <si>
    <t>6086</t>
  </si>
  <si>
    <t>KVAMSØY</t>
  </si>
  <si>
    <t>6087</t>
  </si>
  <si>
    <t>6088</t>
  </si>
  <si>
    <t>SANDSHAMN</t>
  </si>
  <si>
    <t>6089</t>
  </si>
  <si>
    <t>6090</t>
  </si>
  <si>
    <t>FOSNAVÅG</t>
  </si>
  <si>
    <t>6091</t>
  </si>
  <si>
    <t>6092</t>
  </si>
  <si>
    <t>6094</t>
  </si>
  <si>
    <t>LEINØY</t>
  </si>
  <si>
    <t>6095</t>
  </si>
  <si>
    <t>BØLANDET</t>
  </si>
  <si>
    <t>6096</t>
  </si>
  <si>
    <t>RUNDE</t>
  </si>
  <si>
    <t>6098</t>
  </si>
  <si>
    <t>NERLANDSØY</t>
  </si>
  <si>
    <t>6099</t>
  </si>
  <si>
    <t>6100</t>
  </si>
  <si>
    <t>VOLDA</t>
  </si>
  <si>
    <t>6101</t>
  </si>
  <si>
    <t>6102</t>
  </si>
  <si>
    <t>6103</t>
  </si>
  <si>
    <t>6104</t>
  </si>
  <si>
    <t>6105</t>
  </si>
  <si>
    <t>6106</t>
  </si>
  <si>
    <t>6110</t>
  </si>
  <si>
    <t>AUSTEFJORDEN</t>
  </si>
  <si>
    <t>6120</t>
  </si>
  <si>
    <t>FOLKESTAD</t>
  </si>
  <si>
    <t>6121</t>
  </si>
  <si>
    <t>6133</t>
  </si>
  <si>
    <t>LAUVSTAD</t>
  </si>
  <si>
    <t>6134</t>
  </si>
  <si>
    <t>6138</t>
  </si>
  <si>
    <t>SYVDE</t>
  </si>
  <si>
    <t>6139</t>
  </si>
  <si>
    <t>FISKÅ</t>
  </si>
  <si>
    <t>6140</t>
  </si>
  <si>
    <t>6141</t>
  </si>
  <si>
    <t>ROVDE</t>
  </si>
  <si>
    <t>6142</t>
  </si>
  <si>
    <t>EIDSÅ</t>
  </si>
  <si>
    <t>6143</t>
  </si>
  <si>
    <t>6144</t>
  </si>
  <si>
    <t>SYLTE</t>
  </si>
  <si>
    <t>6146</t>
  </si>
  <si>
    <t>ÅHEIM</t>
  </si>
  <si>
    <t>6147</t>
  </si>
  <si>
    <t>6149</t>
  </si>
  <si>
    <t>ÅRAM</t>
  </si>
  <si>
    <t>6150</t>
  </si>
  <si>
    <t>ØRSTA</t>
  </si>
  <si>
    <t>6151</t>
  </si>
  <si>
    <t>6152</t>
  </si>
  <si>
    <t>6153</t>
  </si>
  <si>
    <t>6154</t>
  </si>
  <si>
    <t>6155</t>
  </si>
  <si>
    <t>6156</t>
  </si>
  <si>
    <t>6160</t>
  </si>
  <si>
    <t>HOVDEBYGDA</t>
  </si>
  <si>
    <t>6161</t>
  </si>
  <si>
    <t>6165</t>
  </si>
  <si>
    <t>SÆBØ</t>
  </si>
  <si>
    <t>6166</t>
  </si>
  <si>
    <t>6170</t>
  </si>
  <si>
    <t>VARTDAL</t>
  </si>
  <si>
    <t>6171</t>
  </si>
  <si>
    <t>6174</t>
  </si>
  <si>
    <t>BARSTADVIK</t>
  </si>
  <si>
    <t>6183</t>
  </si>
  <si>
    <t>TRANDAL</t>
  </si>
  <si>
    <t>6184</t>
  </si>
  <si>
    <t>STORESTANDAL</t>
  </si>
  <si>
    <t>6190</t>
  </si>
  <si>
    <t>BJØRKE</t>
  </si>
  <si>
    <t>6196</t>
  </si>
  <si>
    <t>NORANGSFJORDEN</t>
  </si>
  <si>
    <t>6200</t>
  </si>
  <si>
    <t>STRANDA</t>
  </si>
  <si>
    <t>6201</t>
  </si>
  <si>
    <t>6210</t>
  </si>
  <si>
    <t>VALLDAL</t>
  </si>
  <si>
    <t>6211</t>
  </si>
  <si>
    <t>6212</t>
  </si>
  <si>
    <t>LIABYGDA</t>
  </si>
  <si>
    <t>6213</t>
  </si>
  <si>
    <t>TAFJORD</t>
  </si>
  <si>
    <t>6214</t>
  </si>
  <si>
    <t>NORDDAL</t>
  </si>
  <si>
    <t>6215</t>
  </si>
  <si>
    <t>EIDSDAL</t>
  </si>
  <si>
    <t>6216</t>
  </si>
  <si>
    <t>GEIRANGER</t>
  </si>
  <si>
    <t>6217</t>
  </si>
  <si>
    <t>6218</t>
  </si>
  <si>
    <t>HELLESYLT</t>
  </si>
  <si>
    <t>6219</t>
  </si>
  <si>
    <t>6220</t>
  </si>
  <si>
    <t>STRAUMGJERDE</t>
  </si>
  <si>
    <t>6222</t>
  </si>
  <si>
    <t>IKORNNES</t>
  </si>
  <si>
    <t>6223</t>
  </si>
  <si>
    <t>6224</t>
  </si>
  <si>
    <t>HUNDEIDVIK</t>
  </si>
  <si>
    <t>6230</t>
  </si>
  <si>
    <t>SYKKYLVEN</t>
  </si>
  <si>
    <t>6238</t>
  </si>
  <si>
    <t>6239</t>
  </si>
  <si>
    <t>6240</t>
  </si>
  <si>
    <t>ØRSKOG</t>
  </si>
  <si>
    <t>6249</t>
  </si>
  <si>
    <t>6250</t>
  </si>
  <si>
    <t>STORDAL</t>
  </si>
  <si>
    <t>6255</t>
  </si>
  <si>
    <t>6259</t>
  </si>
  <si>
    <t>6260</t>
  </si>
  <si>
    <t>SKODJE</t>
  </si>
  <si>
    <t>6263</t>
  </si>
  <si>
    <t>6264</t>
  </si>
  <si>
    <t>TENNFJORD</t>
  </si>
  <si>
    <t>6265</t>
  </si>
  <si>
    <t>VATNE</t>
  </si>
  <si>
    <t>6270</t>
  </si>
  <si>
    <t>BRATTVÅG</t>
  </si>
  <si>
    <t>6272</t>
  </si>
  <si>
    <t>HILDRE</t>
  </si>
  <si>
    <t>6280</t>
  </si>
  <si>
    <t>SØVIK</t>
  </si>
  <si>
    <t>6281</t>
  </si>
  <si>
    <t>6282</t>
  </si>
  <si>
    <t>6283</t>
  </si>
  <si>
    <t>6285</t>
  </si>
  <si>
    <t>STOREKALVØY</t>
  </si>
  <si>
    <t>6290</t>
  </si>
  <si>
    <t>HARAMSØY</t>
  </si>
  <si>
    <t>6291</t>
  </si>
  <si>
    <t>6292</t>
  </si>
  <si>
    <t>KJERSTAD</t>
  </si>
  <si>
    <t>6293</t>
  </si>
  <si>
    <t>LONGVA</t>
  </si>
  <si>
    <t>6294</t>
  </si>
  <si>
    <t>FJØRTOFT</t>
  </si>
  <si>
    <t>6300</t>
  </si>
  <si>
    <t>ÅNDALSNES</t>
  </si>
  <si>
    <t>6301</t>
  </si>
  <si>
    <t>6310</t>
  </si>
  <si>
    <t>VEBLUNGSNES</t>
  </si>
  <si>
    <t>6315</t>
  </si>
  <si>
    <t>INNFJORDEN</t>
  </si>
  <si>
    <t>6320</t>
  </si>
  <si>
    <t>ISFJORDEN</t>
  </si>
  <si>
    <t>6330</t>
  </si>
  <si>
    <t>VERMA</t>
  </si>
  <si>
    <t>6331</t>
  </si>
  <si>
    <t>6339</t>
  </si>
  <si>
    <t>6350</t>
  </si>
  <si>
    <t>EIDSBYGDA</t>
  </si>
  <si>
    <t>6360</t>
  </si>
  <si>
    <t>ÅFARNES</t>
  </si>
  <si>
    <t>6361</t>
  </si>
  <si>
    <t>6363</t>
  </si>
  <si>
    <t>MITTET</t>
  </si>
  <si>
    <t>6364</t>
  </si>
  <si>
    <t>VISTDAL</t>
  </si>
  <si>
    <t>6365</t>
  </si>
  <si>
    <t>6385</t>
  </si>
  <si>
    <t>MÅNDALEN</t>
  </si>
  <si>
    <t>6386</t>
  </si>
  <si>
    <t>6387</t>
  </si>
  <si>
    <t>VÅGSTRANDA</t>
  </si>
  <si>
    <t>6388</t>
  </si>
  <si>
    <t>6389</t>
  </si>
  <si>
    <t>FIKSDAL</t>
  </si>
  <si>
    <t>6390</t>
  </si>
  <si>
    <t>VESTNES</t>
  </si>
  <si>
    <t>6391</t>
  </si>
  <si>
    <t>TRESFJORD</t>
  </si>
  <si>
    <t>6392</t>
  </si>
  <si>
    <t>VIKEBUKT</t>
  </si>
  <si>
    <t>6393</t>
  </si>
  <si>
    <t>TOMREFJORD</t>
  </si>
  <si>
    <t>6394</t>
  </si>
  <si>
    <t>6395</t>
  </si>
  <si>
    <t>REKDAL</t>
  </si>
  <si>
    <t>6396</t>
  </si>
  <si>
    <t>6397</t>
  </si>
  <si>
    <t>6398</t>
  </si>
  <si>
    <t>6399</t>
  </si>
  <si>
    <t>6401</t>
  </si>
  <si>
    <t>MOLDE</t>
  </si>
  <si>
    <t>6402</t>
  </si>
  <si>
    <t>6403</t>
  </si>
  <si>
    <t>6404</t>
  </si>
  <si>
    <t>6405</t>
  </si>
  <si>
    <t>6407</t>
  </si>
  <si>
    <t>6408</t>
  </si>
  <si>
    <t>AUREOSEN</t>
  </si>
  <si>
    <t>6409</t>
  </si>
  <si>
    <t>6410</t>
  </si>
  <si>
    <t>6411</t>
  </si>
  <si>
    <t>6412</t>
  </si>
  <si>
    <t>6413</t>
  </si>
  <si>
    <t>6414</t>
  </si>
  <si>
    <t>6415</t>
  </si>
  <si>
    <t>6416</t>
  </si>
  <si>
    <t>6418</t>
  </si>
  <si>
    <t>SEKKEN</t>
  </si>
  <si>
    <t>6419</t>
  </si>
  <si>
    <t>6421</t>
  </si>
  <si>
    <t>6422</t>
  </si>
  <si>
    <t>6423</t>
  </si>
  <si>
    <t>6425</t>
  </si>
  <si>
    <t>6429</t>
  </si>
  <si>
    <t>6430</t>
  </si>
  <si>
    <t>BUD</t>
  </si>
  <si>
    <t>6431</t>
  </si>
  <si>
    <t>6433</t>
  </si>
  <si>
    <t>HUSTAD</t>
  </si>
  <si>
    <t>6434</t>
  </si>
  <si>
    <t>6435</t>
  </si>
  <si>
    <t>6436</t>
  </si>
  <si>
    <t>6440</t>
  </si>
  <si>
    <t>ELNESVÅGEN</t>
  </si>
  <si>
    <t>6443</t>
  </si>
  <si>
    <t>TORNES I ROMSDAL</t>
  </si>
  <si>
    <t>6444</t>
  </si>
  <si>
    <t>FARSTAD</t>
  </si>
  <si>
    <t>6445</t>
  </si>
  <si>
    <t>MALMEFJORDEN</t>
  </si>
  <si>
    <t>6446</t>
  </si>
  <si>
    <t>6447</t>
  </si>
  <si>
    <t>6450</t>
  </si>
  <si>
    <t>HJELSET</t>
  </si>
  <si>
    <t>6452</t>
  </si>
  <si>
    <t>KLEIVE</t>
  </si>
  <si>
    <t>6453</t>
  </si>
  <si>
    <t>6454</t>
  </si>
  <si>
    <t>6455</t>
  </si>
  <si>
    <t>KORTGARDEN</t>
  </si>
  <si>
    <t>6456</t>
  </si>
  <si>
    <t>SKÅLA</t>
  </si>
  <si>
    <t>6457</t>
  </si>
  <si>
    <t>BOLSØYA</t>
  </si>
  <si>
    <t>6458</t>
  </si>
  <si>
    <t>6460</t>
  </si>
  <si>
    <t>EIDSVÅG I ROMSDAL</t>
  </si>
  <si>
    <t>6461</t>
  </si>
  <si>
    <t>6462</t>
  </si>
  <si>
    <t>RAUDSAND</t>
  </si>
  <si>
    <t>6470</t>
  </si>
  <si>
    <t>ERESFJORD</t>
  </si>
  <si>
    <t>6471</t>
  </si>
  <si>
    <t>6472</t>
  </si>
  <si>
    <t>EIKESDAL</t>
  </si>
  <si>
    <t>6475</t>
  </si>
  <si>
    <t>MIDSUND</t>
  </si>
  <si>
    <t>6476</t>
  </si>
  <si>
    <t>6480</t>
  </si>
  <si>
    <t>AUKRA</t>
  </si>
  <si>
    <t>6481</t>
  </si>
  <si>
    <t>6483</t>
  </si>
  <si>
    <t>ONA</t>
  </si>
  <si>
    <t>6484</t>
  </si>
  <si>
    <t>SANDØY</t>
  </si>
  <si>
    <t>6485</t>
  </si>
  <si>
    <t>HARØY</t>
  </si>
  <si>
    <t>6486</t>
  </si>
  <si>
    <t>ORTEN</t>
  </si>
  <si>
    <t>6487</t>
  </si>
  <si>
    <t>6488</t>
  </si>
  <si>
    <t>MYKLEBOST</t>
  </si>
  <si>
    <t>6490</t>
  </si>
  <si>
    <t>EIDE</t>
  </si>
  <si>
    <t>6493</t>
  </si>
  <si>
    <t>LYNGSTAD</t>
  </si>
  <si>
    <t>6494</t>
  </si>
  <si>
    <t>VEVANG</t>
  </si>
  <si>
    <t>6499</t>
  </si>
  <si>
    <t>6501</t>
  </si>
  <si>
    <t>KRISTIANSUND N</t>
  </si>
  <si>
    <t>6502</t>
  </si>
  <si>
    <t>6503</t>
  </si>
  <si>
    <t>6504</t>
  </si>
  <si>
    <t>6506</t>
  </si>
  <si>
    <t>6507</t>
  </si>
  <si>
    <t>6508</t>
  </si>
  <si>
    <t>6509</t>
  </si>
  <si>
    <t>6510</t>
  </si>
  <si>
    <t>6511</t>
  </si>
  <si>
    <t>6512</t>
  </si>
  <si>
    <t>6514</t>
  </si>
  <si>
    <t>6515</t>
  </si>
  <si>
    <t>6516</t>
  </si>
  <si>
    <t>6517</t>
  </si>
  <si>
    <t>6518</t>
  </si>
  <si>
    <t>6520</t>
  </si>
  <si>
    <t>FREI</t>
  </si>
  <si>
    <t>6521</t>
  </si>
  <si>
    <t>6522</t>
  </si>
  <si>
    <t>6523</t>
  </si>
  <si>
    <t>6524</t>
  </si>
  <si>
    <t>6525</t>
  </si>
  <si>
    <t>6527</t>
  </si>
  <si>
    <t>6528</t>
  </si>
  <si>
    <t>6529</t>
  </si>
  <si>
    <t>6530</t>
  </si>
  <si>
    <t>AVERØY</t>
  </si>
  <si>
    <t>6531</t>
  </si>
  <si>
    <t>6532</t>
  </si>
  <si>
    <t>6533</t>
  </si>
  <si>
    <t>6538</t>
  </si>
  <si>
    <t>6539</t>
  </si>
  <si>
    <t>6546</t>
  </si>
  <si>
    <t>6547</t>
  </si>
  <si>
    <t>6548</t>
  </si>
  <si>
    <t>6549</t>
  </si>
  <si>
    <t>6570</t>
  </si>
  <si>
    <t>SMØLA</t>
  </si>
  <si>
    <t>6571</t>
  </si>
  <si>
    <t>6590</t>
  </si>
  <si>
    <t>TUSTNA</t>
  </si>
  <si>
    <t>6591</t>
  </si>
  <si>
    <t>6600</t>
  </si>
  <si>
    <t>SUNNDALSØRA</t>
  </si>
  <si>
    <t>6601</t>
  </si>
  <si>
    <t>6610</t>
  </si>
  <si>
    <t>ØKSENDAL</t>
  </si>
  <si>
    <t>6611</t>
  </si>
  <si>
    <t>FURUGRENDA</t>
  </si>
  <si>
    <t>6612</t>
  </si>
  <si>
    <t>GRØA</t>
  </si>
  <si>
    <t>6613</t>
  </si>
  <si>
    <t>GJØRA</t>
  </si>
  <si>
    <t>6614</t>
  </si>
  <si>
    <t>6620</t>
  </si>
  <si>
    <t>ÅLVUNDEID</t>
  </si>
  <si>
    <t>6622</t>
  </si>
  <si>
    <t>ÅLVUNDFJORD</t>
  </si>
  <si>
    <t>6623</t>
  </si>
  <si>
    <t>6627</t>
  </si>
  <si>
    <t>TINGVOLL</t>
  </si>
  <si>
    <t>6628</t>
  </si>
  <si>
    <t>MEISINGSET</t>
  </si>
  <si>
    <t>6629</t>
  </si>
  <si>
    <t>TORJULVÅGEN</t>
  </si>
  <si>
    <t>6630</t>
  </si>
  <si>
    <t>6631</t>
  </si>
  <si>
    <t>BATNFJORDSØRA</t>
  </si>
  <si>
    <t>6632</t>
  </si>
  <si>
    <t>6633</t>
  </si>
  <si>
    <t>GJEMNES</t>
  </si>
  <si>
    <t>6636</t>
  </si>
  <si>
    <t>ANGVIK</t>
  </si>
  <si>
    <t>6637</t>
  </si>
  <si>
    <t>FLEMMA</t>
  </si>
  <si>
    <t>6638</t>
  </si>
  <si>
    <t>OSMARKA</t>
  </si>
  <si>
    <t>6639</t>
  </si>
  <si>
    <t>TORVIKBUKT</t>
  </si>
  <si>
    <t>6640</t>
  </si>
  <si>
    <t>KVANNE</t>
  </si>
  <si>
    <t>6641</t>
  </si>
  <si>
    <t>6642</t>
  </si>
  <si>
    <t>STANGVIK</t>
  </si>
  <si>
    <t>6643</t>
  </si>
  <si>
    <t>BØFJORDEN</t>
  </si>
  <si>
    <t>6644</t>
  </si>
  <si>
    <t>BÆVERFJORD</t>
  </si>
  <si>
    <t>6645</t>
  </si>
  <si>
    <t>TODALEN</t>
  </si>
  <si>
    <t>6650</t>
  </si>
  <si>
    <t>SURNADAL</t>
  </si>
  <si>
    <t>6652</t>
  </si>
  <si>
    <t>6653</t>
  </si>
  <si>
    <t>ØVRE SURNADAL</t>
  </si>
  <si>
    <t>6655</t>
  </si>
  <si>
    <t>VINDØLA</t>
  </si>
  <si>
    <t>6656</t>
  </si>
  <si>
    <t>6657</t>
  </si>
  <si>
    <t>RINDAL</t>
  </si>
  <si>
    <t>6658</t>
  </si>
  <si>
    <t>RINDALSSKOGEN</t>
  </si>
  <si>
    <t>6659</t>
  </si>
  <si>
    <t>6670</t>
  </si>
  <si>
    <t>ØYDEGARD</t>
  </si>
  <si>
    <t>6671</t>
  </si>
  <si>
    <t>6674</t>
  </si>
  <si>
    <t>KVISVIK</t>
  </si>
  <si>
    <t>6680</t>
  </si>
  <si>
    <t>HALSANAUSTAN</t>
  </si>
  <si>
    <t>6683</t>
  </si>
  <si>
    <t>VÅGLAND</t>
  </si>
  <si>
    <t>6686</t>
  </si>
  <si>
    <t>VALSØYBOTN</t>
  </si>
  <si>
    <t>6687</t>
  </si>
  <si>
    <t>VALSØYFJORD</t>
  </si>
  <si>
    <t>6688</t>
  </si>
  <si>
    <t>6689</t>
  </si>
  <si>
    <t>AURE</t>
  </si>
  <si>
    <t>6690</t>
  </si>
  <si>
    <t>6693</t>
  </si>
  <si>
    <t>MJOSUNDET</t>
  </si>
  <si>
    <t>6694</t>
  </si>
  <si>
    <t>FOLDFJORDEN</t>
  </si>
  <si>
    <t>6697</t>
  </si>
  <si>
    <t>VIHALS</t>
  </si>
  <si>
    <t>6698</t>
  </si>
  <si>
    <t>LESUND</t>
  </si>
  <si>
    <t>6699</t>
  </si>
  <si>
    <t>KJØRSVIKBUGEN</t>
  </si>
  <si>
    <t>6700</t>
  </si>
  <si>
    <t>MÅLØY</t>
  </si>
  <si>
    <t>6701</t>
  </si>
  <si>
    <t>6702</t>
  </si>
  <si>
    <t>6703</t>
  </si>
  <si>
    <t>6704</t>
  </si>
  <si>
    <t>DEKNEPOLLEN</t>
  </si>
  <si>
    <t>6707</t>
  </si>
  <si>
    <t>RAUDEBERG</t>
  </si>
  <si>
    <t>6708</t>
  </si>
  <si>
    <t>BRYGGJA</t>
  </si>
  <si>
    <t>6710</t>
  </si>
  <si>
    <t>6711</t>
  </si>
  <si>
    <t>6713</t>
  </si>
  <si>
    <t>ALMENNINGEN</t>
  </si>
  <si>
    <t>6714</t>
  </si>
  <si>
    <t>SILDA</t>
  </si>
  <si>
    <t>6715</t>
  </si>
  <si>
    <t>BARMEN</t>
  </si>
  <si>
    <t>6716</t>
  </si>
  <si>
    <t>HUSEVÅG</t>
  </si>
  <si>
    <t>6717</t>
  </si>
  <si>
    <t>FLATRAKET</t>
  </si>
  <si>
    <t>6718</t>
  </si>
  <si>
    <t>6719</t>
  </si>
  <si>
    <t>SKATESTRAUMEN</t>
  </si>
  <si>
    <t>6721</t>
  </si>
  <si>
    <t>SVELGEN</t>
  </si>
  <si>
    <t>6723</t>
  </si>
  <si>
    <t>6726</t>
  </si>
  <si>
    <t>BREMANGER</t>
  </si>
  <si>
    <t>6727</t>
  </si>
  <si>
    <t>6728</t>
  </si>
  <si>
    <t>KALVÅG</t>
  </si>
  <si>
    <t>6729</t>
  </si>
  <si>
    <t>6730</t>
  </si>
  <si>
    <t>DAVIK</t>
  </si>
  <si>
    <t>6734</t>
  </si>
  <si>
    <t>RUGSUND</t>
  </si>
  <si>
    <t>6737</t>
  </si>
  <si>
    <t>ÅLFOTEN</t>
  </si>
  <si>
    <t>6740</t>
  </si>
  <si>
    <t>SELJE</t>
  </si>
  <si>
    <t>6741</t>
  </si>
  <si>
    <t>6750</t>
  </si>
  <si>
    <t>STADLANDET</t>
  </si>
  <si>
    <t>6751</t>
  </si>
  <si>
    <t>6761</t>
  </si>
  <si>
    <t>HORNINDAL</t>
  </si>
  <si>
    <t>6763</t>
  </si>
  <si>
    <t>6770</t>
  </si>
  <si>
    <t>NORDFJORDEID</t>
  </si>
  <si>
    <t>6771</t>
  </si>
  <si>
    <t>6772</t>
  </si>
  <si>
    <t>6773</t>
  </si>
  <si>
    <t>6774</t>
  </si>
  <si>
    <t>6776</t>
  </si>
  <si>
    <t>KJØLSDALEN</t>
  </si>
  <si>
    <t>6777</t>
  </si>
  <si>
    <t>STÅRHEIM</t>
  </si>
  <si>
    <t>6778</t>
  </si>
  <si>
    <t>LOTE</t>
  </si>
  <si>
    <t>6779</t>
  </si>
  <si>
    <t>HOLMØYANE</t>
  </si>
  <si>
    <t>6781</t>
  </si>
  <si>
    <t>STRYN</t>
  </si>
  <si>
    <t>6782</t>
  </si>
  <si>
    <t>6783</t>
  </si>
  <si>
    <t>6784</t>
  </si>
  <si>
    <t>OLDEN</t>
  </si>
  <si>
    <t>6788</t>
  </si>
  <si>
    <t>6789</t>
  </si>
  <si>
    <t>LOEN</t>
  </si>
  <si>
    <t>6790</t>
  </si>
  <si>
    <t>6791</t>
  </si>
  <si>
    <t>OLDEDALEN</t>
  </si>
  <si>
    <t>6792</t>
  </si>
  <si>
    <t>BRIKSDALSBRE</t>
  </si>
  <si>
    <t>6793</t>
  </si>
  <si>
    <t>INNVIK</t>
  </si>
  <si>
    <t>6794</t>
  </si>
  <si>
    <t>6795</t>
  </si>
  <si>
    <t>BLAKSÆTER</t>
  </si>
  <si>
    <t>6796</t>
  </si>
  <si>
    <t>HOPLAND</t>
  </si>
  <si>
    <t>6797</t>
  </si>
  <si>
    <t>UTVIK</t>
  </si>
  <si>
    <t>6798</t>
  </si>
  <si>
    <t>HJELLEDALEN</t>
  </si>
  <si>
    <t>6799</t>
  </si>
  <si>
    <t>OPPSTRYN</t>
  </si>
  <si>
    <t>6800</t>
  </si>
  <si>
    <t>FØRDE</t>
  </si>
  <si>
    <t>6801</t>
  </si>
  <si>
    <t>6802</t>
  </si>
  <si>
    <t>6803</t>
  </si>
  <si>
    <t>6804</t>
  </si>
  <si>
    <t>6805</t>
  </si>
  <si>
    <t>6806</t>
  </si>
  <si>
    <t>NAUSTDAL</t>
  </si>
  <si>
    <t>6807</t>
  </si>
  <si>
    <t>6808</t>
  </si>
  <si>
    <t>6809</t>
  </si>
  <si>
    <t>6810</t>
  </si>
  <si>
    <t>6811</t>
  </si>
  <si>
    <t>6812</t>
  </si>
  <si>
    <t>6813</t>
  </si>
  <si>
    <t>6814</t>
  </si>
  <si>
    <t>6815</t>
  </si>
  <si>
    <t>6817</t>
  </si>
  <si>
    <t>6818</t>
  </si>
  <si>
    <t>HAUKEDALEN</t>
  </si>
  <si>
    <t>6819</t>
  </si>
  <si>
    <t>6820</t>
  </si>
  <si>
    <t>6821</t>
  </si>
  <si>
    <t>SANDANE</t>
  </si>
  <si>
    <t>6822</t>
  </si>
  <si>
    <t>6823</t>
  </si>
  <si>
    <t>6826</t>
  </si>
  <si>
    <t>BYRKJELO</t>
  </si>
  <si>
    <t>6827</t>
  </si>
  <si>
    <t>BREIM</t>
  </si>
  <si>
    <t>6828</t>
  </si>
  <si>
    <t>HESTENESØYRA</t>
  </si>
  <si>
    <t>6829</t>
  </si>
  <si>
    <t>HYEN</t>
  </si>
  <si>
    <t>6830</t>
  </si>
  <si>
    <t>6831</t>
  </si>
  <si>
    <t>6841</t>
  </si>
  <si>
    <t>SKEI I JØLSTER</t>
  </si>
  <si>
    <t>6843</t>
  </si>
  <si>
    <t>6844</t>
  </si>
  <si>
    <t>VASSENDEN</t>
  </si>
  <si>
    <t>6845</t>
  </si>
  <si>
    <t>FJÆRLAND</t>
  </si>
  <si>
    <t>6847</t>
  </si>
  <si>
    <t>6848</t>
  </si>
  <si>
    <t>6849</t>
  </si>
  <si>
    <t>KAUPANGER</t>
  </si>
  <si>
    <t>6851</t>
  </si>
  <si>
    <t>SOGNDAL</t>
  </si>
  <si>
    <t>6852</t>
  </si>
  <si>
    <t>6853</t>
  </si>
  <si>
    <t>6854</t>
  </si>
  <si>
    <t>6855</t>
  </si>
  <si>
    <t>FRØNNINGEN</t>
  </si>
  <si>
    <t>6856</t>
  </si>
  <si>
    <t>6857</t>
  </si>
  <si>
    <t>6858</t>
  </si>
  <si>
    <t>FARDAL</t>
  </si>
  <si>
    <t>6859</t>
  </si>
  <si>
    <t>SLINDE</t>
  </si>
  <si>
    <t>6861</t>
  </si>
  <si>
    <t>LEIKANGER</t>
  </si>
  <si>
    <t>6863</t>
  </si>
  <si>
    <t>6866</t>
  </si>
  <si>
    <t>GAUPNE</t>
  </si>
  <si>
    <t>6867</t>
  </si>
  <si>
    <t>HAFSLO</t>
  </si>
  <si>
    <t>6868</t>
  </si>
  <si>
    <t>6869</t>
  </si>
  <si>
    <t>6870</t>
  </si>
  <si>
    <t>ORNES</t>
  </si>
  <si>
    <t>6871</t>
  </si>
  <si>
    <t>JOSTEDAL</t>
  </si>
  <si>
    <t>6872</t>
  </si>
  <si>
    <t>LUSTER</t>
  </si>
  <si>
    <t>6873</t>
  </si>
  <si>
    <t>MARIFJØRA</t>
  </si>
  <si>
    <t>6874</t>
  </si>
  <si>
    <t>6875</t>
  </si>
  <si>
    <t>HØYHEIMSVIK</t>
  </si>
  <si>
    <t>6876</t>
  </si>
  <si>
    <t>SKJOLDEN</t>
  </si>
  <si>
    <t>6877</t>
  </si>
  <si>
    <t>FORTUN</t>
  </si>
  <si>
    <t>6878</t>
  </si>
  <si>
    <t>VEITASTROND</t>
  </si>
  <si>
    <t>6879</t>
  </si>
  <si>
    <t>SOLVORN</t>
  </si>
  <si>
    <t>6881</t>
  </si>
  <si>
    <t>ÅRDALSTANGEN</t>
  </si>
  <si>
    <t>6882</t>
  </si>
  <si>
    <t>ØVRE ÅRDAL</t>
  </si>
  <si>
    <t>6884</t>
  </si>
  <si>
    <t>6885</t>
  </si>
  <si>
    <t>6886</t>
  </si>
  <si>
    <t>LÆRDAL</t>
  </si>
  <si>
    <t>6887</t>
  </si>
  <si>
    <t>6888</t>
  </si>
  <si>
    <t>BORGUND</t>
  </si>
  <si>
    <t>6891</t>
  </si>
  <si>
    <t>VIK I SOGN</t>
  </si>
  <si>
    <t>6893</t>
  </si>
  <si>
    <t>6894</t>
  </si>
  <si>
    <t>VANGSNES</t>
  </si>
  <si>
    <t>6895</t>
  </si>
  <si>
    <t>FEIOS</t>
  </si>
  <si>
    <t>6896</t>
  </si>
  <si>
    <t>FRESVIK</t>
  </si>
  <si>
    <t>6898</t>
  </si>
  <si>
    <t>BALESTRAND</t>
  </si>
  <si>
    <t>6899</t>
  </si>
  <si>
    <t>6900</t>
  </si>
  <si>
    <t>FLORØ</t>
  </si>
  <si>
    <t>6901</t>
  </si>
  <si>
    <t>6902</t>
  </si>
  <si>
    <t>6903</t>
  </si>
  <si>
    <t>6905</t>
  </si>
  <si>
    <t>6906</t>
  </si>
  <si>
    <t>6907</t>
  </si>
  <si>
    <t>6908</t>
  </si>
  <si>
    <t>6909</t>
  </si>
  <si>
    <t>6910</t>
  </si>
  <si>
    <t>6912</t>
  </si>
  <si>
    <t>KINN</t>
  </si>
  <si>
    <t>6913</t>
  </si>
  <si>
    <t>6914</t>
  </si>
  <si>
    <t>SVANØYBUKT</t>
  </si>
  <si>
    <t>6915</t>
  </si>
  <si>
    <t>ROGNALDSVÅG</t>
  </si>
  <si>
    <t>6916</t>
  </si>
  <si>
    <t>BAREKSTAD</t>
  </si>
  <si>
    <t>6917</t>
  </si>
  <si>
    <t>BATALDEN</t>
  </si>
  <si>
    <t>6918</t>
  </si>
  <si>
    <t>SØR-SKORPA</t>
  </si>
  <si>
    <t>6919</t>
  </si>
  <si>
    <t>TANSØY</t>
  </si>
  <si>
    <t>6921</t>
  </si>
  <si>
    <t>HARDBAKKE</t>
  </si>
  <si>
    <t>6924</t>
  </si>
  <si>
    <t>6926</t>
  </si>
  <si>
    <t>KRAKHELLA</t>
  </si>
  <si>
    <t>6927</t>
  </si>
  <si>
    <t>YTRØYGREND</t>
  </si>
  <si>
    <t>6928</t>
  </si>
  <si>
    <t>KOLGROV</t>
  </si>
  <si>
    <t>6929</t>
  </si>
  <si>
    <t>HERSVIKBYGDA</t>
  </si>
  <si>
    <t>6940</t>
  </si>
  <si>
    <t>EIKEFJORD</t>
  </si>
  <si>
    <t>6941</t>
  </si>
  <si>
    <t>6942</t>
  </si>
  <si>
    <t>SVORTEVIK</t>
  </si>
  <si>
    <t>6944</t>
  </si>
  <si>
    <t>STAVANG</t>
  </si>
  <si>
    <t>6946</t>
  </si>
  <si>
    <t>LAVIK</t>
  </si>
  <si>
    <t>6947</t>
  </si>
  <si>
    <t>6951</t>
  </si>
  <si>
    <t>LEIRVIK I SOGN</t>
  </si>
  <si>
    <t>6953</t>
  </si>
  <si>
    <t>6957</t>
  </si>
  <si>
    <t>HYLLESTAD</t>
  </si>
  <si>
    <t>6958</t>
  </si>
  <si>
    <t>SØRBØVÅG</t>
  </si>
  <si>
    <t>6959</t>
  </si>
  <si>
    <t>6961</t>
  </si>
  <si>
    <t>DALE I SUNNFJORD</t>
  </si>
  <si>
    <t>6963</t>
  </si>
  <si>
    <t>6964</t>
  </si>
  <si>
    <t>KORSSUND</t>
  </si>
  <si>
    <t>6966</t>
  </si>
  <si>
    <t>GUDDAL</t>
  </si>
  <si>
    <t>6967</t>
  </si>
  <si>
    <t>HELLEVIK I FJALER</t>
  </si>
  <si>
    <t>6968</t>
  </si>
  <si>
    <t>FLEKKE</t>
  </si>
  <si>
    <t>6969</t>
  </si>
  <si>
    <t>STRAUMSNES</t>
  </si>
  <si>
    <t>6971</t>
  </si>
  <si>
    <t>SANDE I SUNNFJORD</t>
  </si>
  <si>
    <t>6973</t>
  </si>
  <si>
    <t>6975</t>
  </si>
  <si>
    <t>SKILBREI</t>
  </si>
  <si>
    <t>6976</t>
  </si>
  <si>
    <t>BYGSTAD</t>
  </si>
  <si>
    <t>6977</t>
  </si>
  <si>
    <t>6978</t>
  </si>
  <si>
    <t>VIKSDALEN</t>
  </si>
  <si>
    <t>6980</t>
  </si>
  <si>
    <t>ASKVOLL</t>
  </si>
  <si>
    <t>6982</t>
  </si>
  <si>
    <t>HOLMEDAL</t>
  </si>
  <si>
    <t>6983</t>
  </si>
  <si>
    <t>KVAMMEN</t>
  </si>
  <si>
    <t>6984</t>
  </si>
  <si>
    <t>STONGFJORDEN</t>
  </si>
  <si>
    <t>6985</t>
  </si>
  <si>
    <t>ATLØY</t>
  </si>
  <si>
    <t>6986</t>
  </si>
  <si>
    <t>VÆRLANDET</t>
  </si>
  <si>
    <t>6987</t>
  </si>
  <si>
    <t>BULANDET</t>
  </si>
  <si>
    <t>6988</t>
  </si>
  <si>
    <t>6991</t>
  </si>
  <si>
    <t>HØYANGER</t>
  </si>
  <si>
    <t>6993</t>
  </si>
  <si>
    <t>6994</t>
  </si>
  <si>
    <t>NESSANE</t>
  </si>
  <si>
    <t>6995</t>
  </si>
  <si>
    <t>KYRKJEBØ</t>
  </si>
  <si>
    <t>6996</t>
  </si>
  <si>
    <t>VADHEIM</t>
  </si>
  <si>
    <t>6997</t>
  </si>
  <si>
    <t>7003</t>
  </si>
  <si>
    <t>TRONDHEIM</t>
  </si>
  <si>
    <t>7004</t>
  </si>
  <si>
    <t>7005</t>
  </si>
  <si>
    <t>7006</t>
  </si>
  <si>
    <t>7010</t>
  </si>
  <si>
    <t>7011</t>
  </si>
  <si>
    <t>7012</t>
  </si>
  <si>
    <t>7013</t>
  </si>
  <si>
    <t>7014</t>
  </si>
  <si>
    <t>7015</t>
  </si>
  <si>
    <t>7016</t>
  </si>
  <si>
    <t>7017</t>
  </si>
  <si>
    <t>7018</t>
  </si>
  <si>
    <t>7019</t>
  </si>
  <si>
    <t>7020</t>
  </si>
  <si>
    <t>7021</t>
  </si>
  <si>
    <t>7022</t>
  </si>
  <si>
    <t>7023</t>
  </si>
  <si>
    <t>7024</t>
  </si>
  <si>
    <t>7025</t>
  </si>
  <si>
    <t>7026</t>
  </si>
  <si>
    <t>7027</t>
  </si>
  <si>
    <t>7028</t>
  </si>
  <si>
    <t>7029</t>
  </si>
  <si>
    <t>7030</t>
  </si>
  <si>
    <t>7031</t>
  </si>
  <si>
    <t>7032</t>
  </si>
  <si>
    <t>7033</t>
  </si>
  <si>
    <t>7034</t>
  </si>
  <si>
    <t>7035</t>
  </si>
  <si>
    <t>7036</t>
  </si>
  <si>
    <t>7037</t>
  </si>
  <si>
    <t>7038</t>
  </si>
  <si>
    <t>7039</t>
  </si>
  <si>
    <t>7040</t>
  </si>
  <si>
    <t>7041</t>
  </si>
  <si>
    <t>7042</t>
  </si>
  <si>
    <t>7043</t>
  </si>
  <si>
    <t>7044</t>
  </si>
  <si>
    <t>7045</t>
  </si>
  <si>
    <t>7046</t>
  </si>
  <si>
    <t>7047</t>
  </si>
  <si>
    <t>7048</t>
  </si>
  <si>
    <t>7049</t>
  </si>
  <si>
    <t>7050</t>
  </si>
  <si>
    <t>7051</t>
  </si>
  <si>
    <t>7052</t>
  </si>
  <si>
    <t>7053</t>
  </si>
  <si>
    <t>RANHEIM</t>
  </si>
  <si>
    <t>7054</t>
  </si>
  <si>
    <t>7055</t>
  </si>
  <si>
    <t>7056</t>
  </si>
  <si>
    <t>7057</t>
  </si>
  <si>
    <t>JONSVATNET</t>
  </si>
  <si>
    <t>7058</t>
  </si>
  <si>
    <t>JAKOBSLI</t>
  </si>
  <si>
    <t>7059</t>
  </si>
  <si>
    <t>7066</t>
  </si>
  <si>
    <t>7067</t>
  </si>
  <si>
    <t>7068</t>
  </si>
  <si>
    <t>7069</t>
  </si>
  <si>
    <t>7070</t>
  </si>
  <si>
    <t>BOSBERG</t>
  </si>
  <si>
    <t>7071</t>
  </si>
  <si>
    <t>7072</t>
  </si>
  <si>
    <t>HEIMDAL</t>
  </si>
  <si>
    <t>7074</t>
  </si>
  <si>
    <t>SPONGDAL</t>
  </si>
  <si>
    <t>7075</t>
  </si>
  <si>
    <t>TILLER</t>
  </si>
  <si>
    <t>7078</t>
  </si>
  <si>
    <t>SAUPSTAD</t>
  </si>
  <si>
    <t>7079</t>
  </si>
  <si>
    <t>FLATÅSEN</t>
  </si>
  <si>
    <t>7080</t>
  </si>
  <si>
    <t>7081</t>
  </si>
  <si>
    <t>SJETNEMARKA</t>
  </si>
  <si>
    <t>7082</t>
  </si>
  <si>
    <t>KATTEM</t>
  </si>
  <si>
    <t>7083</t>
  </si>
  <si>
    <t>LEINSTRAND</t>
  </si>
  <si>
    <t>7088</t>
  </si>
  <si>
    <t>7089</t>
  </si>
  <si>
    <t>7091</t>
  </si>
  <si>
    <t>7092</t>
  </si>
  <si>
    <t>7093</t>
  </si>
  <si>
    <t>7097</t>
  </si>
  <si>
    <t>7098</t>
  </si>
  <si>
    <t>7099</t>
  </si>
  <si>
    <t>7100</t>
  </si>
  <si>
    <t>RISSA</t>
  </si>
  <si>
    <t>7101</t>
  </si>
  <si>
    <t>7105</t>
  </si>
  <si>
    <t>STADSBYGD</t>
  </si>
  <si>
    <t>7110</t>
  </si>
  <si>
    <t>FEVÅG</t>
  </si>
  <si>
    <t>7111</t>
  </si>
  <si>
    <t>HASSELVIKA</t>
  </si>
  <si>
    <t>7112</t>
  </si>
  <si>
    <t>7113</t>
  </si>
  <si>
    <t>HUSBYSJØEN</t>
  </si>
  <si>
    <t>7114</t>
  </si>
  <si>
    <t>RÅKVÅG</t>
  </si>
  <si>
    <t>7115</t>
  </si>
  <si>
    <t>7116</t>
  </si>
  <si>
    <t>7119</t>
  </si>
  <si>
    <t>7120</t>
  </si>
  <si>
    <t>LEKSVIK</t>
  </si>
  <si>
    <t>7121</t>
  </si>
  <si>
    <t>7125</t>
  </si>
  <si>
    <t>VANVIKAN</t>
  </si>
  <si>
    <t>7126</t>
  </si>
  <si>
    <t>7127</t>
  </si>
  <si>
    <t>OPPHAUG</t>
  </si>
  <si>
    <t>7129</t>
  </si>
  <si>
    <t>BREKSTAD</t>
  </si>
  <si>
    <t>7130</t>
  </si>
  <si>
    <t>7140</t>
  </si>
  <si>
    <t>7142</t>
  </si>
  <si>
    <t>UTHAUG</t>
  </si>
  <si>
    <t>7150</t>
  </si>
  <si>
    <t>STORFOSNA</t>
  </si>
  <si>
    <t>7151</t>
  </si>
  <si>
    <t>7152</t>
  </si>
  <si>
    <t>KRÅKVÅG</t>
  </si>
  <si>
    <t>7153</t>
  </si>
  <si>
    <t>GARTEN</t>
  </si>
  <si>
    <t>7156</t>
  </si>
  <si>
    <t>LEKSA</t>
  </si>
  <si>
    <t>7159</t>
  </si>
  <si>
    <t>BJUGN</t>
  </si>
  <si>
    <t>7160</t>
  </si>
  <si>
    <t>7164</t>
  </si>
  <si>
    <t>LYSØYSUNDET</t>
  </si>
  <si>
    <t>7165</t>
  </si>
  <si>
    <t>OKSVOLL</t>
  </si>
  <si>
    <t>7166</t>
  </si>
  <si>
    <t>TARVA</t>
  </si>
  <si>
    <t>7167</t>
  </si>
  <si>
    <t>VALLERSUND</t>
  </si>
  <si>
    <t>7168</t>
  </si>
  <si>
    <t>7169</t>
  </si>
  <si>
    <t>ÅFJORD</t>
  </si>
  <si>
    <t>7170</t>
  </si>
  <si>
    <t>7174</t>
  </si>
  <si>
    <t>REVSNES</t>
  </si>
  <si>
    <t>7175</t>
  </si>
  <si>
    <t>STOKKØY</t>
  </si>
  <si>
    <t>7176</t>
  </si>
  <si>
    <t>LINESØYA</t>
  </si>
  <si>
    <t>7177</t>
  </si>
  <si>
    <t>7178</t>
  </si>
  <si>
    <t>7180</t>
  </si>
  <si>
    <t>ROAN</t>
  </si>
  <si>
    <t>7181</t>
  </si>
  <si>
    <t>7190</t>
  </si>
  <si>
    <t>BESSAKER</t>
  </si>
  <si>
    <t>7194</t>
  </si>
  <si>
    <t>BRANDSFJORD</t>
  </si>
  <si>
    <t>7200</t>
  </si>
  <si>
    <t>KYRKSÆTERØRA</t>
  </si>
  <si>
    <t>7201</t>
  </si>
  <si>
    <t>7203</t>
  </si>
  <si>
    <t>VINJEØRA</t>
  </si>
  <si>
    <t>7206</t>
  </si>
  <si>
    <t>HELLANDSJØEN</t>
  </si>
  <si>
    <t>7207</t>
  </si>
  <si>
    <t>YTRE SNILLFJORD</t>
  </si>
  <si>
    <t>7211</t>
  </si>
  <si>
    <t>KORSVEGEN</t>
  </si>
  <si>
    <t>7212</t>
  </si>
  <si>
    <t>7213</t>
  </si>
  <si>
    <t>GÅSBAKKEN</t>
  </si>
  <si>
    <t>7221</t>
  </si>
  <si>
    <t>MELHUS</t>
  </si>
  <si>
    <t>7223</t>
  </si>
  <si>
    <t>7224</t>
  </si>
  <si>
    <t>7227</t>
  </si>
  <si>
    <t>GIMSE</t>
  </si>
  <si>
    <t>7228</t>
  </si>
  <si>
    <t>KVÅL</t>
  </si>
  <si>
    <t>7231</t>
  </si>
  <si>
    <t>LUNDAMO</t>
  </si>
  <si>
    <t>7232</t>
  </si>
  <si>
    <t>7234</t>
  </si>
  <si>
    <t>LER</t>
  </si>
  <si>
    <t>7235</t>
  </si>
  <si>
    <t>7236</t>
  </si>
  <si>
    <t>HOVIN I GAULDAL</t>
  </si>
  <si>
    <t>7238</t>
  </si>
  <si>
    <t>7239</t>
  </si>
  <si>
    <t>HITRA</t>
  </si>
  <si>
    <t>7240</t>
  </si>
  <si>
    <t>7241</t>
  </si>
  <si>
    <t>ANSNES</t>
  </si>
  <si>
    <t>7242</t>
  </si>
  <si>
    <t>KNARRLAGSUND</t>
  </si>
  <si>
    <t>7243</t>
  </si>
  <si>
    <t>KVENVÆR</t>
  </si>
  <si>
    <t>7244</t>
  </si>
  <si>
    <t>7245</t>
  </si>
  <si>
    <t>7246</t>
  </si>
  <si>
    <t>SANDSTAD</t>
  </si>
  <si>
    <t>7247</t>
  </si>
  <si>
    <t>HESTVIKA</t>
  </si>
  <si>
    <t>7250</t>
  </si>
  <si>
    <t>MELANDSJØ</t>
  </si>
  <si>
    <t>7252</t>
  </si>
  <si>
    <t>DOLMØY</t>
  </si>
  <si>
    <t>7255</t>
  </si>
  <si>
    <t>SUNDLANDET</t>
  </si>
  <si>
    <t>7256</t>
  </si>
  <si>
    <t>HEMNSKJELA</t>
  </si>
  <si>
    <t>7257</t>
  </si>
  <si>
    <t>SNILLFJORD</t>
  </si>
  <si>
    <t>7259</t>
  </si>
  <si>
    <t>7260</t>
  </si>
  <si>
    <t>SISTRANDA</t>
  </si>
  <si>
    <t>7261</t>
  </si>
  <si>
    <t>7263</t>
  </si>
  <si>
    <t>HAMARVIK</t>
  </si>
  <si>
    <t>7264</t>
  </si>
  <si>
    <t>7266</t>
  </si>
  <si>
    <t>KVERVA</t>
  </si>
  <si>
    <t>7267</t>
  </si>
  <si>
    <t>7268</t>
  </si>
  <si>
    <t>TITRAN</t>
  </si>
  <si>
    <t>7270</t>
  </si>
  <si>
    <t>DYRVIK</t>
  </si>
  <si>
    <t>7273</t>
  </si>
  <si>
    <t>NORDDYRØY</t>
  </si>
  <si>
    <t>7274</t>
  </si>
  <si>
    <t>7280</t>
  </si>
  <si>
    <t>SULA</t>
  </si>
  <si>
    <t>7282</t>
  </si>
  <si>
    <t>BOGØYVÆR</t>
  </si>
  <si>
    <t>7284</t>
  </si>
  <si>
    <t>MAUSUND</t>
  </si>
  <si>
    <t>7285</t>
  </si>
  <si>
    <t>GJÆSINGEN</t>
  </si>
  <si>
    <t>7286</t>
  </si>
  <si>
    <t>SØRBURØY</t>
  </si>
  <si>
    <t>7287</t>
  </si>
  <si>
    <t>SAUØY</t>
  </si>
  <si>
    <t>7288</t>
  </si>
  <si>
    <t>SOKNEDAL</t>
  </si>
  <si>
    <t>7289</t>
  </si>
  <si>
    <t>7290</t>
  </si>
  <si>
    <t>STØREN</t>
  </si>
  <si>
    <t>7291</t>
  </si>
  <si>
    <t>7295</t>
  </si>
  <si>
    <t>ROGNES</t>
  </si>
  <si>
    <t>7298</t>
  </si>
  <si>
    <t>BUDALEN</t>
  </si>
  <si>
    <t>7300</t>
  </si>
  <si>
    <t>ORKANGER</t>
  </si>
  <si>
    <t>7301</t>
  </si>
  <si>
    <t>7302</t>
  </si>
  <si>
    <t>7303</t>
  </si>
  <si>
    <t>7310</t>
  </si>
  <si>
    <t>GJØLME</t>
  </si>
  <si>
    <t>7315</t>
  </si>
  <si>
    <t>LENSVIK</t>
  </si>
  <si>
    <t>7316</t>
  </si>
  <si>
    <t>7318</t>
  </si>
  <si>
    <t>AGDENES</t>
  </si>
  <si>
    <t>7319</t>
  </si>
  <si>
    <t>7320</t>
  </si>
  <si>
    <t>FANNREM</t>
  </si>
  <si>
    <t>7321</t>
  </si>
  <si>
    <t>7327</t>
  </si>
  <si>
    <t>SVORKMO</t>
  </si>
  <si>
    <t>7329</t>
  </si>
  <si>
    <t>7331</t>
  </si>
  <si>
    <t>LØKKEN VERK</t>
  </si>
  <si>
    <t>7332</t>
  </si>
  <si>
    <t>7333</t>
  </si>
  <si>
    <t>STORÅS</t>
  </si>
  <si>
    <t>7334</t>
  </si>
  <si>
    <t>7335</t>
  </si>
  <si>
    <t>JERPSTAD</t>
  </si>
  <si>
    <t>7336</t>
  </si>
  <si>
    <t>MELDAL</t>
  </si>
  <si>
    <t>7338</t>
  </si>
  <si>
    <t>7340</t>
  </si>
  <si>
    <t>OPPDAL</t>
  </si>
  <si>
    <t>7341</t>
  </si>
  <si>
    <t>7342</t>
  </si>
  <si>
    <t>LØNSET</t>
  </si>
  <si>
    <t>7343</t>
  </si>
  <si>
    <t>VOGNILL</t>
  </si>
  <si>
    <t>7345</t>
  </si>
  <si>
    <t>DRIVA</t>
  </si>
  <si>
    <t>7350</t>
  </si>
  <si>
    <t>BUVIKA</t>
  </si>
  <si>
    <t>7351</t>
  </si>
  <si>
    <t>7353</t>
  </si>
  <si>
    <t>BØRSA</t>
  </si>
  <si>
    <t>7354</t>
  </si>
  <si>
    <t>VIGGJA</t>
  </si>
  <si>
    <t>7355</t>
  </si>
  <si>
    <t>EGGKLEIVA</t>
  </si>
  <si>
    <t>7356</t>
  </si>
  <si>
    <t>SKAUN</t>
  </si>
  <si>
    <t>7357</t>
  </si>
  <si>
    <t>7358</t>
  </si>
  <si>
    <t>7361</t>
  </si>
  <si>
    <t>RØROS</t>
  </si>
  <si>
    <t>7370</t>
  </si>
  <si>
    <t>BREKKEBYGD</t>
  </si>
  <si>
    <t>7372</t>
  </si>
  <si>
    <t>GLÅMOS</t>
  </si>
  <si>
    <t>7374</t>
  </si>
  <si>
    <t>7375</t>
  </si>
  <si>
    <t>7380</t>
  </si>
  <si>
    <t>ÅLEN</t>
  </si>
  <si>
    <t>7383</t>
  </si>
  <si>
    <t>HALTDALEN</t>
  </si>
  <si>
    <t>7384</t>
  </si>
  <si>
    <t>7386</t>
  </si>
  <si>
    <t>SINGSÅS</t>
  </si>
  <si>
    <t>7387</t>
  </si>
  <si>
    <t>7388</t>
  </si>
  <si>
    <t>7391</t>
  </si>
  <si>
    <t>RENNEBU</t>
  </si>
  <si>
    <t>7392</t>
  </si>
  <si>
    <t>7393</t>
  </si>
  <si>
    <t>7397</t>
  </si>
  <si>
    <t>7398</t>
  </si>
  <si>
    <t>7399</t>
  </si>
  <si>
    <t>7400</t>
  </si>
  <si>
    <t>7401</t>
  </si>
  <si>
    <t>7402</t>
  </si>
  <si>
    <t>7403</t>
  </si>
  <si>
    <t>7404</t>
  </si>
  <si>
    <t>7405</t>
  </si>
  <si>
    <t>7406</t>
  </si>
  <si>
    <t>7407</t>
  </si>
  <si>
    <t>7408</t>
  </si>
  <si>
    <t>7409</t>
  </si>
  <si>
    <t>7410</t>
  </si>
  <si>
    <t>7411</t>
  </si>
  <si>
    <t>7412</t>
  </si>
  <si>
    <t>7413</t>
  </si>
  <si>
    <t>7414</t>
  </si>
  <si>
    <t>7415</t>
  </si>
  <si>
    <t>7416</t>
  </si>
  <si>
    <t>7417</t>
  </si>
  <si>
    <t>7418</t>
  </si>
  <si>
    <t>7419</t>
  </si>
  <si>
    <t>7420</t>
  </si>
  <si>
    <t>7421</t>
  </si>
  <si>
    <t>7422</t>
  </si>
  <si>
    <t>7424</t>
  </si>
  <si>
    <t>7425</t>
  </si>
  <si>
    <t>7426</t>
  </si>
  <si>
    <t>7427</t>
  </si>
  <si>
    <t>7428</t>
  </si>
  <si>
    <t>7429</t>
  </si>
  <si>
    <t>7430</t>
  </si>
  <si>
    <t>7431</t>
  </si>
  <si>
    <t>7432</t>
  </si>
  <si>
    <t>7433</t>
  </si>
  <si>
    <t>7434</t>
  </si>
  <si>
    <t>7435</t>
  </si>
  <si>
    <t>7436</t>
  </si>
  <si>
    <t>7437</t>
  </si>
  <si>
    <t>7438</t>
  </si>
  <si>
    <t>7439</t>
  </si>
  <si>
    <t>7440</t>
  </si>
  <si>
    <t>7441</t>
  </si>
  <si>
    <t>7442</t>
  </si>
  <si>
    <t>7443</t>
  </si>
  <si>
    <t>7444</t>
  </si>
  <si>
    <t>7445</t>
  </si>
  <si>
    <t>7446</t>
  </si>
  <si>
    <t>7447</t>
  </si>
  <si>
    <t>7448</t>
  </si>
  <si>
    <t>7449</t>
  </si>
  <si>
    <t>7450</t>
  </si>
  <si>
    <t>7451</t>
  </si>
  <si>
    <t>7452</t>
  </si>
  <si>
    <t>7453</t>
  </si>
  <si>
    <t>7454</t>
  </si>
  <si>
    <t>7455</t>
  </si>
  <si>
    <t>7456</t>
  </si>
  <si>
    <t>7457</t>
  </si>
  <si>
    <t>7458</t>
  </si>
  <si>
    <t>7459</t>
  </si>
  <si>
    <t>7462</t>
  </si>
  <si>
    <t>7463</t>
  </si>
  <si>
    <t>7464</t>
  </si>
  <si>
    <t>7465</t>
  </si>
  <si>
    <t>7466</t>
  </si>
  <si>
    <t>7467</t>
  </si>
  <si>
    <t>7468</t>
  </si>
  <si>
    <t>7469</t>
  </si>
  <si>
    <t>7470</t>
  </si>
  <si>
    <t>7471</t>
  </si>
  <si>
    <t>7472</t>
  </si>
  <si>
    <t>7473</t>
  </si>
  <si>
    <t>7474</t>
  </si>
  <si>
    <t>7475</t>
  </si>
  <si>
    <t>7476</t>
  </si>
  <si>
    <t>7477</t>
  </si>
  <si>
    <t>7478</t>
  </si>
  <si>
    <t>7479</t>
  </si>
  <si>
    <t>7480</t>
  </si>
  <si>
    <t>7481</t>
  </si>
  <si>
    <t>7482</t>
  </si>
  <si>
    <t>7483</t>
  </si>
  <si>
    <t>7484</t>
  </si>
  <si>
    <t>7485</t>
  </si>
  <si>
    <t>7486</t>
  </si>
  <si>
    <t>7487</t>
  </si>
  <si>
    <t>7488</t>
  </si>
  <si>
    <t>7489</t>
  </si>
  <si>
    <t>7490</t>
  </si>
  <si>
    <t>7491</t>
  </si>
  <si>
    <t>7492</t>
  </si>
  <si>
    <t>7493</t>
  </si>
  <si>
    <t>7494</t>
  </si>
  <si>
    <t>7495</t>
  </si>
  <si>
    <t>7496</t>
  </si>
  <si>
    <t>7497</t>
  </si>
  <si>
    <t>7498</t>
  </si>
  <si>
    <t>7500</t>
  </si>
  <si>
    <t>STJØRDAL</t>
  </si>
  <si>
    <t>7501</t>
  </si>
  <si>
    <t>7502</t>
  </si>
  <si>
    <t>7503</t>
  </si>
  <si>
    <t>7504</t>
  </si>
  <si>
    <t>7505</t>
  </si>
  <si>
    <t>7506</t>
  </si>
  <si>
    <t>7507</t>
  </si>
  <si>
    <t>7508</t>
  </si>
  <si>
    <t>7509</t>
  </si>
  <si>
    <t>7510</t>
  </si>
  <si>
    <t>SKATVAL</t>
  </si>
  <si>
    <t>7511</t>
  </si>
  <si>
    <t>7512</t>
  </si>
  <si>
    <t>7513</t>
  </si>
  <si>
    <t>7514</t>
  </si>
  <si>
    <t>7517</t>
  </si>
  <si>
    <t>HELL</t>
  </si>
  <si>
    <t>7519</t>
  </si>
  <si>
    <t>ELVARLI</t>
  </si>
  <si>
    <t>7520</t>
  </si>
  <si>
    <t>HEGRA</t>
  </si>
  <si>
    <t>7525</t>
  </si>
  <si>
    <t>FLORNES</t>
  </si>
  <si>
    <t>7529</t>
  </si>
  <si>
    <t>7530</t>
  </si>
  <si>
    <t>MERÅKER</t>
  </si>
  <si>
    <t>7531</t>
  </si>
  <si>
    <t>7533</t>
  </si>
  <si>
    <t>KOPPERÅ</t>
  </si>
  <si>
    <t>7540</t>
  </si>
  <si>
    <t>KLÆBU</t>
  </si>
  <si>
    <t>7541</t>
  </si>
  <si>
    <t>7549</t>
  </si>
  <si>
    <t>TANEM</t>
  </si>
  <si>
    <t>7550</t>
  </si>
  <si>
    <t>HOMMELVIK</t>
  </si>
  <si>
    <t>7551</t>
  </si>
  <si>
    <t>7560</t>
  </si>
  <si>
    <t>VIKHAMMER</t>
  </si>
  <si>
    <t>7562</t>
  </si>
  <si>
    <t>SAKSVIK</t>
  </si>
  <si>
    <t>7563</t>
  </si>
  <si>
    <t>MALVIK</t>
  </si>
  <si>
    <t>7566</t>
  </si>
  <si>
    <t>7570</t>
  </si>
  <si>
    <t>7580</t>
  </si>
  <si>
    <t>SELBU</t>
  </si>
  <si>
    <t>7581</t>
  </si>
  <si>
    <t>7583</t>
  </si>
  <si>
    <t>7584</t>
  </si>
  <si>
    <t>SELBUSTRAND</t>
  </si>
  <si>
    <t>7590</t>
  </si>
  <si>
    <t>TYDAL</t>
  </si>
  <si>
    <t>7591</t>
  </si>
  <si>
    <t>7596</t>
  </si>
  <si>
    <t>FLAKNAN</t>
  </si>
  <si>
    <t>7600</t>
  </si>
  <si>
    <t>LEVANGER</t>
  </si>
  <si>
    <t>7601</t>
  </si>
  <si>
    <t>7602</t>
  </si>
  <si>
    <t>7603</t>
  </si>
  <si>
    <t>7604</t>
  </si>
  <si>
    <t>7605</t>
  </si>
  <si>
    <t>7606</t>
  </si>
  <si>
    <t>7607</t>
  </si>
  <si>
    <t>7608</t>
  </si>
  <si>
    <t>7609</t>
  </si>
  <si>
    <t>7610</t>
  </si>
  <si>
    <t>7619</t>
  </si>
  <si>
    <t>SKOGN</t>
  </si>
  <si>
    <t>7620</t>
  </si>
  <si>
    <t>7622</t>
  </si>
  <si>
    <t>MARKABYGDA</t>
  </si>
  <si>
    <t>7623</t>
  </si>
  <si>
    <t>RONGLAN</t>
  </si>
  <si>
    <t>7624</t>
  </si>
  <si>
    <t>EKNE</t>
  </si>
  <si>
    <t>7629</t>
  </si>
  <si>
    <t>YTTERØY</t>
  </si>
  <si>
    <t>7630</t>
  </si>
  <si>
    <t>ÅSEN</t>
  </si>
  <si>
    <t>7631</t>
  </si>
  <si>
    <t>7632</t>
  </si>
  <si>
    <t>ÅSENFJORD</t>
  </si>
  <si>
    <t>7633</t>
  </si>
  <si>
    <t>FROSTA</t>
  </si>
  <si>
    <t>7634</t>
  </si>
  <si>
    <t>7650</t>
  </si>
  <si>
    <t>VERDAL</t>
  </si>
  <si>
    <t>7651</t>
  </si>
  <si>
    <t>7652</t>
  </si>
  <si>
    <t>7653</t>
  </si>
  <si>
    <t>7654</t>
  </si>
  <si>
    <t>7655</t>
  </si>
  <si>
    <t>7656</t>
  </si>
  <si>
    <t>7657</t>
  </si>
  <si>
    <t>7658</t>
  </si>
  <si>
    <t>7660</t>
  </si>
  <si>
    <t>VUKU</t>
  </si>
  <si>
    <t>7661</t>
  </si>
  <si>
    <t>7670</t>
  </si>
  <si>
    <t>INDERØY</t>
  </si>
  <si>
    <t>7671</t>
  </si>
  <si>
    <t>7672</t>
  </si>
  <si>
    <t>7690</t>
  </si>
  <si>
    <t>MOSVIK</t>
  </si>
  <si>
    <t>7691</t>
  </si>
  <si>
    <t>7701</t>
  </si>
  <si>
    <t>STEINKJER</t>
  </si>
  <si>
    <t>7702</t>
  </si>
  <si>
    <t>7703</t>
  </si>
  <si>
    <t>7704</t>
  </si>
  <si>
    <t>7705</t>
  </si>
  <si>
    <t>7707</t>
  </si>
  <si>
    <t>7708</t>
  </si>
  <si>
    <t>7709</t>
  </si>
  <si>
    <t>7710</t>
  </si>
  <si>
    <t>SPARBU</t>
  </si>
  <si>
    <t>7711</t>
  </si>
  <si>
    <t>7712</t>
  </si>
  <si>
    <t>7713</t>
  </si>
  <si>
    <t>7714</t>
  </si>
  <si>
    <t>7715</t>
  </si>
  <si>
    <t>7716</t>
  </si>
  <si>
    <t>7717</t>
  </si>
  <si>
    <t>7718</t>
  </si>
  <si>
    <t>7724</t>
  </si>
  <si>
    <t>7725</t>
  </si>
  <si>
    <t>7726</t>
  </si>
  <si>
    <t>7729</t>
  </si>
  <si>
    <t>7730</t>
  </si>
  <si>
    <t>BEITSTAD</t>
  </si>
  <si>
    <t>7732</t>
  </si>
  <si>
    <t>7733</t>
  </si>
  <si>
    <t>7734</t>
  </si>
  <si>
    <t>7735</t>
  </si>
  <si>
    <t>7736</t>
  </si>
  <si>
    <t>7737</t>
  </si>
  <si>
    <t>7738</t>
  </si>
  <si>
    <t>7739</t>
  </si>
  <si>
    <t>7740</t>
  </si>
  <si>
    <t>STEINSDALEN</t>
  </si>
  <si>
    <t>7741</t>
  </si>
  <si>
    <t>7742</t>
  </si>
  <si>
    <t>YTTERVÅG</t>
  </si>
  <si>
    <t>7744</t>
  </si>
  <si>
    <t>HEPSØY</t>
  </si>
  <si>
    <t>7745</t>
  </si>
  <si>
    <t>OPPLAND</t>
  </si>
  <si>
    <t>7746</t>
  </si>
  <si>
    <t>HASVÅG</t>
  </si>
  <si>
    <t>7748</t>
  </si>
  <si>
    <t>SETER</t>
  </si>
  <si>
    <t>7750</t>
  </si>
  <si>
    <t>NAMDALSEID</t>
  </si>
  <si>
    <t>7751</t>
  </si>
  <si>
    <t>7760</t>
  </si>
  <si>
    <t>SNÅSA</t>
  </si>
  <si>
    <t>7761</t>
  </si>
  <si>
    <t>7770</t>
  </si>
  <si>
    <t>FLATANGER</t>
  </si>
  <si>
    <t>7771</t>
  </si>
  <si>
    <t>7777</t>
  </si>
  <si>
    <t>NORD-STATLAND</t>
  </si>
  <si>
    <t>7790</t>
  </si>
  <si>
    <t>MALM</t>
  </si>
  <si>
    <t>7791</t>
  </si>
  <si>
    <t>7795</t>
  </si>
  <si>
    <t>FOLLAFOSS</t>
  </si>
  <si>
    <t>7796</t>
  </si>
  <si>
    <t>7797</t>
  </si>
  <si>
    <t>VERRABOTN</t>
  </si>
  <si>
    <t>7800</t>
  </si>
  <si>
    <t>NAMSOS</t>
  </si>
  <si>
    <t>7801</t>
  </si>
  <si>
    <t>7802</t>
  </si>
  <si>
    <t>7803</t>
  </si>
  <si>
    <t>7804</t>
  </si>
  <si>
    <t>7805</t>
  </si>
  <si>
    <t>7808</t>
  </si>
  <si>
    <t>7810</t>
  </si>
  <si>
    <t>7817</t>
  </si>
  <si>
    <t>SALSNES</t>
  </si>
  <si>
    <t>7818</t>
  </si>
  <si>
    <t>LUND</t>
  </si>
  <si>
    <t>7819</t>
  </si>
  <si>
    <t>FOSSLANDSOSEN</t>
  </si>
  <si>
    <t>7820</t>
  </si>
  <si>
    <t>SPILLUM</t>
  </si>
  <si>
    <t>7821</t>
  </si>
  <si>
    <t>7822</t>
  </si>
  <si>
    <t>BANGSUND</t>
  </si>
  <si>
    <t>7823</t>
  </si>
  <si>
    <t>7856</t>
  </si>
  <si>
    <t>JØA</t>
  </si>
  <si>
    <t>7860</t>
  </si>
  <si>
    <t>SKAGE I NAMDALEN</t>
  </si>
  <si>
    <t>7863</t>
  </si>
  <si>
    <t>OVERHALLA</t>
  </si>
  <si>
    <t>7864</t>
  </si>
  <si>
    <t>7869</t>
  </si>
  <si>
    <t>7870</t>
  </si>
  <si>
    <t>GRONG</t>
  </si>
  <si>
    <t>7871</t>
  </si>
  <si>
    <t>7873</t>
  </si>
  <si>
    <t>HARRAN</t>
  </si>
  <si>
    <t>7874</t>
  </si>
  <si>
    <t>7876</t>
  </si>
  <si>
    <t>KONGSMOEN</t>
  </si>
  <si>
    <t>7877</t>
  </si>
  <si>
    <t>HØYLANDET</t>
  </si>
  <si>
    <t>7878</t>
  </si>
  <si>
    <t>7881</t>
  </si>
  <si>
    <t>NORDLI</t>
  </si>
  <si>
    <t>7882</t>
  </si>
  <si>
    <t>7884</t>
  </si>
  <si>
    <t>SØRLI</t>
  </si>
  <si>
    <t>7885</t>
  </si>
  <si>
    <t>7890</t>
  </si>
  <si>
    <t>NAMSSKOGAN</t>
  </si>
  <si>
    <t>7891</t>
  </si>
  <si>
    <t>7892</t>
  </si>
  <si>
    <t>TRONES</t>
  </si>
  <si>
    <t>7893</t>
  </si>
  <si>
    <t>SKOROVATN</t>
  </si>
  <si>
    <t>7896</t>
  </si>
  <si>
    <t>BREKKVASSELV</t>
  </si>
  <si>
    <t>7897</t>
  </si>
  <si>
    <t>LIMINGEN</t>
  </si>
  <si>
    <t>7898</t>
  </si>
  <si>
    <t>7900</t>
  </si>
  <si>
    <t>RØRVIK</t>
  </si>
  <si>
    <t>7901</t>
  </si>
  <si>
    <t>7902</t>
  </si>
  <si>
    <t>7940</t>
  </si>
  <si>
    <t>OTTERSØY</t>
  </si>
  <si>
    <t>7941</t>
  </si>
  <si>
    <t>7944</t>
  </si>
  <si>
    <t>INDRE NÆRØY</t>
  </si>
  <si>
    <t>7950</t>
  </si>
  <si>
    <t>ABELVÆR</t>
  </si>
  <si>
    <t>7960</t>
  </si>
  <si>
    <t>SALSBRUKET</t>
  </si>
  <si>
    <t>7970</t>
  </si>
  <si>
    <t>KOLVEREID</t>
  </si>
  <si>
    <t>7971</t>
  </si>
  <si>
    <t>7973</t>
  </si>
  <si>
    <t>GJERDINGA</t>
  </si>
  <si>
    <t>7979</t>
  </si>
  <si>
    <t>TERRÅK</t>
  </si>
  <si>
    <t>7980</t>
  </si>
  <si>
    <t>7981</t>
  </si>
  <si>
    <t>HARANGSFJORD</t>
  </si>
  <si>
    <t>7982</t>
  </si>
  <si>
    <t>BINDALSEIDET</t>
  </si>
  <si>
    <t>7983</t>
  </si>
  <si>
    <t>7985</t>
  </si>
  <si>
    <t>FOLDEREID</t>
  </si>
  <si>
    <t>7986</t>
  </si>
  <si>
    <t>7990</t>
  </si>
  <si>
    <t>NAUSTBUKTA</t>
  </si>
  <si>
    <t>7993</t>
  </si>
  <si>
    <t>GUTVIK</t>
  </si>
  <si>
    <t>7994</t>
  </si>
  <si>
    <t>LEKA</t>
  </si>
  <si>
    <t>7995</t>
  </si>
  <si>
    <t>8001</t>
  </si>
  <si>
    <t>BODØ</t>
  </si>
  <si>
    <t>8002</t>
  </si>
  <si>
    <t>8003</t>
  </si>
  <si>
    <t>8004</t>
  </si>
  <si>
    <t>8005</t>
  </si>
  <si>
    <t>8006</t>
  </si>
  <si>
    <t>8007</t>
  </si>
  <si>
    <t>8008</t>
  </si>
  <si>
    <t>8009</t>
  </si>
  <si>
    <t>8010</t>
  </si>
  <si>
    <t>8011</t>
  </si>
  <si>
    <t>8012</t>
  </si>
  <si>
    <t>8013</t>
  </si>
  <si>
    <t>8014</t>
  </si>
  <si>
    <t>8015</t>
  </si>
  <si>
    <t>8016</t>
  </si>
  <si>
    <t>8019</t>
  </si>
  <si>
    <t>8020</t>
  </si>
  <si>
    <t>8021</t>
  </si>
  <si>
    <t>8022</t>
  </si>
  <si>
    <t>8023</t>
  </si>
  <si>
    <t>8026</t>
  </si>
  <si>
    <t>8027</t>
  </si>
  <si>
    <t>8028</t>
  </si>
  <si>
    <t>8029</t>
  </si>
  <si>
    <t>8030</t>
  </si>
  <si>
    <t>8031</t>
  </si>
  <si>
    <t>8037</t>
  </si>
  <si>
    <t>8038</t>
  </si>
  <si>
    <t>8041</t>
  </si>
  <si>
    <t>8047</t>
  </si>
  <si>
    <t>8048</t>
  </si>
  <si>
    <t>8049</t>
  </si>
  <si>
    <t>8050</t>
  </si>
  <si>
    <t>TVERLANDET</t>
  </si>
  <si>
    <t>8056</t>
  </si>
  <si>
    <t>SALTSTRAUMEN</t>
  </si>
  <si>
    <t>8057</t>
  </si>
  <si>
    <t>8058</t>
  </si>
  <si>
    <t>8062</t>
  </si>
  <si>
    <t>VÆRØY</t>
  </si>
  <si>
    <t>8063</t>
  </si>
  <si>
    <t>8064</t>
  </si>
  <si>
    <t>RØST</t>
  </si>
  <si>
    <t>8065</t>
  </si>
  <si>
    <t>8070</t>
  </si>
  <si>
    <t>8071</t>
  </si>
  <si>
    <t>8072</t>
  </si>
  <si>
    <t>8073</t>
  </si>
  <si>
    <t>8074</t>
  </si>
  <si>
    <t>8075</t>
  </si>
  <si>
    <t>8076</t>
  </si>
  <si>
    <t>8079</t>
  </si>
  <si>
    <t>8084</t>
  </si>
  <si>
    <t>8086</t>
  </si>
  <si>
    <t>8087</t>
  </si>
  <si>
    <t>8088</t>
  </si>
  <si>
    <t>8089</t>
  </si>
  <si>
    <t>8091</t>
  </si>
  <si>
    <t>8092</t>
  </si>
  <si>
    <t>8093</t>
  </si>
  <si>
    <t>KJERRINGØY</t>
  </si>
  <si>
    <t>8094</t>
  </si>
  <si>
    <t>FLEINVÆR</t>
  </si>
  <si>
    <t>8095</t>
  </si>
  <si>
    <t>HELLIGVÆR</t>
  </si>
  <si>
    <t>8096</t>
  </si>
  <si>
    <t>BLIKSVÆR</t>
  </si>
  <si>
    <t>8097</t>
  </si>
  <si>
    <t>GIVÆR</t>
  </si>
  <si>
    <t>8098</t>
  </si>
  <si>
    <t>LANDEGODE</t>
  </si>
  <si>
    <t>8099</t>
  </si>
  <si>
    <t>JAN MAYEN</t>
  </si>
  <si>
    <t>8100</t>
  </si>
  <si>
    <t>MISVÆR</t>
  </si>
  <si>
    <t>8102</t>
  </si>
  <si>
    <t>SKJERSTAD</t>
  </si>
  <si>
    <t>8103</t>
  </si>
  <si>
    <t>BREIVIK I SALTEN</t>
  </si>
  <si>
    <t>8108</t>
  </si>
  <si>
    <t>8110</t>
  </si>
  <si>
    <t>MOLDJORD</t>
  </si>
  <si>
    <t>8114</t>
  </si>
  <si>
    <t>TOLLÅ</t>
  </si>
  <si>
    <t>8118</t>
  </si>
  <si>
    <t>8120</t>
  </si>
  <si>
    <t>NYGÅRDSJØEN</t>
  </si>
  <si>
    <t>8128</t>
  </si>
  <si>
    <t>YTRE BEIARN</t>
  </si>
  <si>
    <t>8130</t>
  </si>
  <si>
    <t>SANDHORNØY</t>
  </si>
  <si>
    <t>8134</t>
  </si>
  <si>
    <t>SØRARNØY</t>
  </si>
  <si>
    <t>8135</t>
  </si>
  <si>
    <t>8136</t>
  </si>
  <si>
    <t>NORDARNØY</t>
  </si>
  <si>
    <t>8138</t>
  </si>
  <si>
    <t>INNDYR</t>
  </si>
  <si>
    <t>8140</t>
  </si>
  <si>
    <t>8145</t>
  </si>
  <si>
    <t>STORVIK</t>
  </si>
  <si>
    <t>8146</t>
  </si>
  <si>
    <t>REIPÅ</t>
  </si>
  <si>
    <t>8149</t>
  </si>
  <si>
    <t>NEVERDAL</t>
  </si>
  <si>
    <t>8150</t>
  </si>
  <si>
    <t>ØRNES</t>
  </si>
  <si>
    <t>8151</t>
  </si>
  <si>
    <t>8157</t>
  </si>
  <si>
    <t>MELØY</t>
  </si>
  <si>
    <t>8158</t>
  </si>
  <si>
    <t>BOLGA</t>
  </si>
  <si>
    <t>8159</t>
  </si>
  <si>
    <t>STØTT</t>
  </si>
  <si>
    <t>8160</t>
  </si>
  <si>
    <t>GLOMFJORD</t>
  </si>
  <si>
    <t>8161</t>
  </si>
  <si>
    <t>8168</t>
  </si>
  <si>
    <t>ENGAVÅGEN</t>
  </si>
  <si>
    <t>8170</t>
  </si>
  <si>
    <t>8178</t>
  </si>
  <si>
    <t>HALSA</t>
  </si>
  <si>
    <t>8179</t>
  </si>
  <si>
    <t>8181</t>
  </si>
  <si>
    <t>MYKEN</t>
  </si>
  <si>
    <t>8182</t>
  </si>
  <si>
    <t>MELFJORDBOTN</t>
  </si>
  <si>
    <t>8183</t>
  </si>
  <si>
    <t>VÅGAHOLMEN</t>
  </si>
  <si>
    <t>8184</t>
  </si>
  <si>
    <t>ÅGSKARDET</t>
  </si>
  <si>
    <t>8185</t>
  </si>
  <si>
    <t>8186</t>
  </si>
  <si>
    <t>TJONGSFJORDEN</t>
  </si>
  <si>
    <t>8187</t>
  </si>
  <si>
    <t>JEKTVIK</t>
  </si>
  <si>
    <t>8188</t>
  </si>
  <si>
    <t>NORDVERNES</t>
  </si>
  <si>
    <t>8189</t>
  </si>
  <si>
    <t>GJERSVIKGRENDA</t>
  </si>
  <si>
    <t>8190</t>
  </si>
  <si>
    <t>SØRFJORDEN</t>
  </si>
  <si>
    <t>8192</t>
  </si>
  <si>
    <t>8193</t>
  </si>
  <si>
    <t>RØDØY</t>
  </si>
  <si>
    <t>8195</t>
  </si>
  <si>
    <t>GJERØY</t>
  </si>
  <si>
    <t>8196</t>
  </si>
  <si>
    <t>SELSØYVIK</t>
  </si>
  <si>
    <t>8197</t>
  </si>
  <si>
    <t>STORSELSØY</t>
  </si>
  <si>
    <t>8198</t>
  </si>
  <si>
    <t>NORDNESØY</t>
  </si>
  <si>
    <t>8200</t>
  </si>
  <si>
    <t>FAUSKE</t>
  </si>
  <si>
    <t>8201</t>
  </si>
  <si>
    <t>8202</t>
  </si>
  <si>
    <t>8203</t>
  </si>
  <si>
    <t>8205</t>
  </si>
  <si>
    <t>8206</t>
  </si>
  <si>
    <t>8207</t>
  </si>
  <si>
    <t>8208</t>
  </si>
  <si>
    <t>8209</t>
  </si>
  <si>
    <t>8210</t>
  </si>
  <si>
    <t>8211</t>
  </si>
  <si>
    <t>8214</t>
  </si>
  <si>
    <t>8215</t>
  </si>
  <si>
    <t>VALNESFJORD</t>
  </si>
  <si>
    <t>8218</t>
  </si>
  <si>
    <t>8219</t>
  </si>
  <si>
    <t>8220</t>
  </si>
  <si>
    <t>RØSVIK</t>
  </si>
  <si>
    <t>8226</t>
  </si>
  <si>
    <t>STRAUMEN</t>
  </si>
  <si>
    <t>8230</t>
  </si>
  <si>
    <t>SULITJELMA</t>
  </si>
  <si>
    <t>8231</t>
  </si>
  <si>
    <t>8232</t>
  </si>
  <si>
    <t>8233</t>
  </si>
  <si>
    <t>8250</t>
  </si>
  <si>
    <t>ROGNAN</t>
  </si>
  <si>
    <t>8251</t>
  </si>
  <si>
    <t>8252</t>
  </si>
  <si>
    <t>8253</t>
  </si>
  <si>
    <t>8255</t>
  </si>
  <si>
    <t>RØKLAND</t>
  </si>
  <si>
    <t>8256</t>
  </si>
  <si>
    <t>8260</t>
  </si>
  <si>
    <t>INNHAVET</t>
  </si>
  <si>
    <t>8261</t>
  </si>
  <si>
    <t>8264</t>
  </si>
  <si>
    <t>ENGAN</t>
  </si>
  <si>
    <t>8266</t>
  </si>
  <si>
    <t>MØRSVIKBOTN</t>
  </si>
  <si>
    <t>8270</t>
  </si>
  <si>
    <t>DRAG</t>
  </si>
  <si>
    <t>8271</t>
  </si>
  <si>
    <t>8273</t>
  </si>
  <si>
    <t>NEVERVIK</t>
  </si>
  <si>
    <t>8274</t>
  </si>
  <si>
    <t>MUSKEN</t>
  </si>
  <si>
    <t>8275</t>
  </si>
  <si>
    <t>STORJORD I TYSFJORD</t>
  </si>
  <si>
    <t>8276</t>
  </si>
  <si>
    <t>ULVSVÅG</t>
  </si>
  <si>
    <t>8278</t>
  </si>
  <si>
    <t>STORÅ</t>
  </si>
  <si>
    <t>8281</t>
  </si>
  <si>
    <t>LEINESFJORD</t>
  </si>
  <si>
    <t>8283</t>
  </si>
  <si>
    <t>8285</t>
  </si>
  <si>
    <t>LEINES</t>
  </si>
  <si>
    <t>8286</t>
  </si>
  <si>
    <t>NORDFOLD</t>
  </si>
  <si>
    <t>8287</t>
  </si>
  <si>
    <t>ENGELØYA</t>
  </si>
  <si>
    <t>8288</t>
  </si>
  <si>
    <t>BOGØY</t>
  </si>
  <si>
    <t>8289</t>
  </si>
  <si>
    <t>8290</t>
  </si>
  <si>
    <t>SKUTVIK</t>
  </si>
  <si>
    <t>8294</t>
  </si>
  <si>
    <t>HAMARØY</t>
  </si>
  <si>
    <t>8297</t>
  </si>
  <si>
    <t>TRANØY</t>
  </si>
  <si>
    <t>8298</t>
  </si>
  <si>
    <t>8300</t>
  </si>
  <si>
    <t>SVOLVÆR</t>
  </si>
  <si>
    <t>8301</t>
  </si>
  <si>
    <t>8305</t>
  </si>
  <si>
    <t>8309</t>
  </si>
  <si>
    <t>KABELVÅG</t>
  </si>
  <si>
    <t>8310</t>
  </si>
  <si>
    <t>8311</t>
  </si>
  <si>
    <t>HENNINGSVÆR</t>
  </si>
  <si>
    <t>8312</t>
  </si>
  <si>
    <t>8313</t>
  </si>
  <si>
    <t>KLEPPSTAD</t>
  </si>
  <si>
    <t>8314</t>
  </si>
  <si>
    <t>GIMSØYSAND</t>
  </si>
  <si>
    <t>8315</t>
  </si>
  <si>
    <t>LAUKVIK</t>
  </si>
  <si>
    <t>8316</t>
  </si>
  <si>
    <t>LAUPSTAD</t>
  </si>
  <si>
    <t>8317</t>
  </si>
  <si>
    <t>STRØNSTAD</t>
  </si>
  <si>
    <t>8320</t>
  </si>
  <si>
    <t>SKROVA</t>
  </si>
  <si>
    <t>8322</t>
  </si>
  <si>
    <t>BRETTESNES</t>
  </si>
  <si>
    <t>8323</t>
  </si>
  <si>
    <t>STORFJELL</t>
  </si>
  <si>
    <t>8324</t>
  </si>
  <si>
    <t>DIGERMULEN</t>
  </si>
  <si>
    <t>8325</t>
  </si>
  <si>
    <t>TENGELFJORD</t>
  </si>
  <si>
    <t>8326</t>
  </si>
  <si>
    <t>MYRLAND</t>
  </si>
  <si>
    <t>8328</t>
  </si>
  <si>
    <t>STORMOLLA</t>
  </si>
  <si>
    <t>8340</t>
  </si>
  <si>
    <t>STAMSUND</t>
  </si>
  <si>
    <t>8352</t>
  </si>
  <si>
    <t>SENNESVIK</t>
  </si>
  <si>
    <t>8357</t>
  </si>
  <si>
    <t>VALBERG</t>
  </si>
  <si>
    <t>8360</t>
  </si>
  <si>
    <t>BØSTAD</t>
  </si>
  <si>
    <t>8361</t>
  </si>
  <si>
    <t>8370</t>
  </si>
  <si>
    <t>LEKNES</t>
  </si>
  <si>
    <t>8372</t>
  </si>
  <si>
    <t>GRAVDAL</t>
  </si>
  <si>
    <t>8373</t>
  </si>
  <si>
    <t>BALLSTAD</t>
  </si>
  <si>
    <t>8374</t>
  </si>
  <si>
    <t>8376</t>
  </si>
  <si>
    <t>8377</t>
  </si>
  <si>
    <t>8378</t>
  </si>
  <si>
    <t>8380</t>
  </si>
  <si>
    <t>RAMBERG</t>
  </si>
  <si>
    <t>8382</t>
  </si>
  <si>
    <t>NAPP</t>
  </si>
  <si>
    <t>8384</t>
  </si>
  <si>
    <t>SUND I LOFOTEN</t>
  </si>
  <si>
    <t>8387</t>
  </si>
  <si>
    <t>FREDVANG</t>
  </si>
  <si>
    <t>8388</t>
  </si>
  <si>
    <t>8390</t>
  </si>
  <si>
    <t>REINE</t>
  </si>
  <si>
    <t>8392</t>
  </si>
  <si>
    <t>SØRVÅGEN</t>
  </si>
  <si>
    <t>8393</t>
  </si>
  <si>
    <t>8398</t>
  </si>
  <si>
    <t>8400</t>
  </si>
  <si>
    <t>SORTLAND</t>
  </si>
  <si>
    <t>8401</t>
  </si>
  <si>
    <t>8402</t>
  </si>
  <si>
    <t>8403</t>
  </si>
  <si>
    <t>8404</t>
  </si>
  <si>
    <t>8405</t>
  </si>
  <si>
    <t>8406</t>
  </si>
  <si>
    <t>8407</t>
  </si>
  <si>
    <t>8408</t>
  </si>
  <si>
    <t>8409</t>
  </si>
  <si>
    <t>GULLESFJORD</t>
  </si>
  <si>
    <t>8410</t>
  </si>
  <si>
    <t>LØDINGEN</t>
  </si>
  <si>
    <t>8411</t>
  </si>
  <si>
    <t>8412</t>
  </si>
  <si>
    <t>VESTBYGD</t>
  </si>
  <si>
    <t>8413</t>
  </si>
  <si>
    <t>KVITNES</t>
  </si>
  <si>
    <t>8414</t>
  </si>
  <si>
    <t>HENNES</t>
  </si>
  <si>
    <t>8415</t>
  </si>
  <si>
    <t>8416</t>
  </si>
  <si>
    <t>8419</t>
  </si>
  <si>
    <t>8426</t>
  </si>
  <si>
    <t>BARKESTAD</t>
  </si>
  <si>
    <t>8428</t>
  </si>
  <si>
    <t>TUNSTAD</t>
  </si>
  <si>
    <t>8430</t>
  </si>
  <si>
    <t>MYRE</t>
  </si>
  <si>
    <t>8432</t>
  </si>
  <si>
    <t>ALSVÅG</t>
  </si>
  <si>
    <t>8438</t>
  </si>
  <si>
    <t>STØ</t>
  </si>
  <si>
    <t>8439</t>
  </si>
  <si>
    <t>8445</t>
  </si>
  <si>
    <t>MELBU</t>
  </si>
  <si>
    <t>8447</t>
  </si>
  <si>
    <t>LONKAN</t>
  </si>
  <si>
    <t>8450</t>
  </si>
  <si>
    <t>STOKMARKNES</t>
  </si>
  <si>
    <t>8455</t>
  </si>
  <si>
    <t>8459</t>
  </si>
  <si>
    <t>8465</t>
  </si>
  <si>
    <t>STRAUMSJØEN</t>
  </si>
  <si>
    <t>8469</t>
  </si>
  <si>
    <t>BØ I VESTERÅLEN</t>
  </si>
  <si>
    <t>8470</t>
  </si>
  <si>
    <t>8475</t>
  </si>
  <si>
    <t>8480</t>
  </si>
  <si>
    <t>ANDENES</t>
  </si>
  <si>
    <t>8481</t>
  </si>
  <si>
    <t>BLEIK</t>
  </si>
  <si>
    <t>8483</t>
  </si>
  <si>
    <t>8484</t>
  </si>
  <si>
    <t>RISØYHAMN</t>
  </si>
  <si>
    <t>8485</t>
  </si>
  <si>
    <t>DVERBERG</t>
  </si>
  <si>
    <t>8488</t>
  </si>
  <si>
    <t>NØSS</t>
  </si>
  <si>
    <t>8489</t>
  </si>
  <si>
    <t>NORDMELA</t>
  </si>
  <si>
    <t>8493</t>
  </si>
  <si>
    <t>8501</t>
  </si>
  <si>
    <t>NARVIK</t>
  </si>
  <si>
    <t>8502</t>
  </si>
  <si>
    <t>8503</t>
  </si>
  <si>
    <t>8504</t>
  </si>
  <si>
    <t>8505</t>
  </si>
  <si>
    <t>8506</t>
  </si>
  <si>
    <t>8507</t>
  </si>
  <si>
    <t>8508</t>
  </si>
  <si>
    <t>8509</t>
  </si>
  <si>
    <t>8510</t>
  </si>
  <si>
    <t>8512</t>
  </si>
  <si>
    <t>8513</t>
  </si>
  <si>
    <t>ANKENES</t>
  </si>
  <si>
    <t>8514</t>
  </si>
  <si>
    <t>8515</t>
  </si>
  <si>
    <t>8516</t>
  </si>
  <si>
    <t>8517</t>
  </si>
  <si>
    <t>8518</t>
  </si>
  <si>
    <t>8519</t>
  </si>
  <si>
    <t>8520</t>
  </si>
  <si>
    <t>8521</t>
  </si>
  <si>
    <t>8522</t>
  </si>
  <si>
    <t>BEISFJORD</t>
  </si>
  <si>
    <t>8523</t>
  </si>
  <si>
    <t>SKJOMEN</t>
  </si>
  <si>
    <t>8530</t>
  </si>
  <si>
    <t>BJERKVIK</t>
  </si>
  <si>
    <t>8531</t>
  </si>
  <si>
    <t>8533</t>
  </si>
  <si>
    <t>BOGEN I OFOTEN</t>
  </si>
  <si>
    <t>8534</t>
  </si>
  <si>
    <t>LILAND</t>
  </si>
  <si>
    <t>8535</t>
  </si>
  <si>
    <t>TÅRSTAD</t>
  </si>
  <si>
    <t>8536</t>
  </si>
  <si>
    <t>EVENES</t>
  </si>
  <si>
    <t>8539</t>
  </si>
  <si>
    <t>8540</t>
  </si>
  <si>
    <t>BALLANGEN</t>
  </si>
  <si>
    <t>8543</t>
  </si>
  <si>
    <t>KJELDEBOTN</t>
  </si>
  <si>
    <t>8546</t>
  </si>
  <si>
    <t>8590</t>
  </si>
  <si>
    <t>KJØPSVIK</t>
  </si>
  <si>
    <t>8591</t>
  </si>
  <si>
    <t>8601</t>
  </si>
  <si>
    <t>MO I RANA</t>
  </si>
  <si>
    <t>8602</t>
  </si>
  <si>
    <t>8603</t>
  </si>
  <si>
    <t>8604</t>
  </si>
  <si>
    <t>8607</t>
  </si>
  <si>
    <t>8608</t>
  </si>
  <si>
    <t>8609</t>
  </si>
  <si>
    <t>8610</t>
  </si>
  <si>
    <t>8613</t>
  </si>
  <si>
    <t>8614</t>
  </si>
  <si>
    <t>8615</t>
  </si>
  <si>
    <t>SKONSENG</t>
  </si>
  <si>
    <t>8616</t>
  </si>
  <si>
    <t>8617</t>
  </si>
  <si>
    <t>DALSGRENDA</t>
  </si>
  <si>
    <t>8618</t>
  </si>
  <si>
    <t>8619</t>
  </si>
  <si>
    <t>8622</t>
  </si>
  <si>
    <t>8624</t>
  </si>
  <si>
    <t>8626</t>
  </si>
  <si>
    <t>8630</t>
  </si>
  <si>
    <t>STORFORSHEI</t>
  </si>
  <si>
    <t>8634</t>
  </si>
  <si>
    <t>8638</t>
  </si>
  <si>
    <t>8640</t>
  </si>
  <si>
    <t>HEMNESBERGET</t>
  </si>
  <si>
    <t>8641</t>
  </si>
  <si>
    <t>8642</t>
  </si>
  <si>
    <t>FINNEIDFJORD</t>
  </si>
  <si>
    <t>8643</t>
  </si>
  <si>
    <t>BJERKA</t>
  </si>
  <si>
    <t>8644</t>
  </si>
  <si>
    <t>8646</t>
  </si>
  <si>
    <t>KORGEN</t>
  </si>
  <si>
    <t>8647</t>
  </si>
  <si>
    <t>BLEIKVASSLIA</t>
  </si>
  <si>
    <t>8648</t>
  </si>
  <si>
    <t>8651</t>
  </si>
  <si>
    <t>MOSJØEN</t>
  </si>
  <si>
    <t>8652</t>
  </si>
  <si>
    <t>8654</t>
  </si>
  <si>
    <t>8655</t>
  </si>
  <si>
    <t>8656</t>
  </si>
  <si>
    <t>8657</t>
  </si>
  <si>
    <t>8658</t>
  </si>
  <si>
    <t>8659</t>
  </si>
  <si>
    <t>8660</t>
  </si>
  <si>
    <t>8661</t>
  </si>
  <si>
    <t>8663</t>
  </si>
  <si>
    <t>8664</t>
  </si>
  <si>
    <t>8665</t>
  </si>
  <si>
    <t>8666</t>
  </si>
  <si>
    <t>8672</t>
  </si>
  <si>
    <t>ELSFJORD</t>
  </si>
  <si>
    <t>8680</t>
  </si>
  <si>
    <t>TROFORS</t>
  </si>
  <si>
    <t>8681</t>
  </si>
  <si>
    <t>8682</t>
  </si>
  <si>
    <t>8683</t>
  </si>
  <si>
    <t>8684</t>
  </si>
  <si>
    <t>8685</t>
  </si>
  <si>
    <t>8690</t>
  </si>
  <si>
    <t>HATTFJELLDAL</t>
  </si>
  <si>
    <t>8691</t>
  </si>
  <si>
    <t>8692</t>
  </si>
  <si>
    <t>8693</t>
  </si>
  <si>
    <t>8694</t>
  </si>
  <si>
    <t>8695</t>
  </si>
  <si>
    <t>8696</t>
  </si>
  <si>
    <t>8700</t>
  </si>
  <si>
    <t>NESNA</t>
  </si>
  <si>
    <t>8701</t>
  </si>
  <si>
    <t>8720</t>
  </si>
  <si>
    <t>VIKHOLMEN</t>
  </si>
  <si>
    <t>8723</t>
  </si>
  <si>
    <t>HUSBY</t>
  </si>
  <si>
    <t>8724</t>
  </si>
  <si>
    <t>SAURA</t>
  </si>
  <si>
    <t>8725</t>
  </si>
  <si>
    <t>UTSKARPEN</t>
  </si>
  <si>
    <t>8730</t>
  </si>
  <si>
    <t>BRATLAND</t>
  </si>
  <si>
    <t>8732</t>
  </si>
  <si>
    <t>ALDRA</t>
  </si>
  <si>
    <t>8733</t>
  </si>
  <si>
    <t>STUVLAND</t>
  </si>
  <si>
    <t>8735</t>
  </si>
  <si>
    <t>STOKKVÅGEN</t>
  </si>
  <si>
    <t>8740</t>
  </si>
  <si>
    <t>NORD-SOLVÆR</t>
  </si>
  <si>
    <t>8742</t>
  </si>
  <si>
    <t>SELVÆR</t>
  </si>
  <si>
    <t>8743</t>
  </si>
  <si>
    <t>INDRE KVARØY</t>
  </si>
  <si>
    <t>8750</t>
  </si>
  <si>
    <t>TONNES</t>
  </si>
  <si>
    <t>8752</t>
  </si>
  <si>
    <t>KONSVIKOSEN</t>
  </si>
  <si>
    <t>8753</t>
  </si>
  <si>
    <t>8754</t>
  </si>
  <si>
    <t>ØRESVIK</t>
  </si>
  <si>
    <t>8762</t>
  </si>
  <si>
    <t>SLENESET</t>
  </si>
  <si>
    <t>8764</t>
  </si>
  <si>
    <t>LOVUND</t>
  </si>
  <si>
    <t>8766</t>
  </si>
  <si>
    <t>LURØY</t>
  </si>
  <si>
    <t>8767</t>
  </si>
  <si>
    <t>8770</t>
  </si>
  <si>
    <t>TRÆNA</t>
  </si>
  <si>
    <t>8800</t>
  </si>
  <si>
    <t>SANDNESSJØEN</t>
  </si>
  <si>
    <t>8801</t>
  </si>
  <si>
    <t>8802</t>
  </si>
  <si>
    <t>8803</t>
  </si>
  <si>
    <t>8804</t>
  </si>
  <si>
    <t>8805</t>
  </si>
  <si>
    <t>8809</t>
  </si>
  <si>
    <t>8813</t>
  </si>
  <si>
    <t>LØKTA</t>
  </si>
  <si>
    <t>8820</t>
  </si>
  <si>
    <t>DØNNA</t>
  </si>
  <si>
    <t>8827</t>
  </si>
  <si>
    <t>8830</t>
  </si>
  <si>
    <t>VANDVE</t>
  </si>
  <si>
    <t>8842</t>
  </si>
  <si>
    <t>BRASØY</t>
  </si>
  <si>
    <t>8844</t>
  </si>
  <si>
    <t>SANDVÆR</t>
  </si>
  <si>
    <t>8850</t>
  </si>
  <si>
    <t>HERØY</t>
  </si>
  <si>
    <t>8851</t>
  </si>
  <si>
    <t>8852</t>
  </si>
  <si>
    <t>8854</t>
  </si>
  <si>
    <t>AUSTBØ</t>
  </si>
  <si>
    <t>8860</t>
  </si>
  <si>
    <t>TJØTTA</t>
  </si>
  <si>
    <t>8861</t>
  </si>
  <si>
    <t>8865</t>
  </si>
  <si>
    <t>TRO</t>
  </si>
  <si>
    <t>8870</t>
  </si>
  <si>
    <t>VISTHUS</t>
  </si>
  <si>
    <t>8880</t>
  </si>
  <si>
    <t>BÆRØYVÅGEN</t>
  </si>
  <si>
    <t>8890</t>
  </si>
  <si>
    <t>LEIRFJORD</t>
  </si>
  <si>
    <t>8891</t>
  </si>
  <si>
    <t>8892</t>
  </si>
  <si>
    <t>SUNDØY</t>
  </si>
  <si>
    <t>8897</t>
  </si>
  <si>
    <t>BARDAL</t>
  </si>
  <si>
    <t>8900</t>
  </si>
  <si>
    <t>BRØNNØYSUND</t>
  </si>
  <si>
    <t>8901</t>
  </si>
  <si>
    <t>8902</t>
  </si>
  <si>
    <t>8904</t>
  </si>
  <si>
    <t>8905</t>
  </si>
  <si>
    <t>8906</t>
  </si>
  <si>
    <t>8907</t>
  </si>
  <si>
    <t>8908</t>
  </si>
  <si>
    <t>8909</t>
  </si>
  <si>
    <t>8910</t>
  </si>
  <si>
    <t>8920</t>
  </si>
  <si>
    <t>SØMNA</t>
  </si>
  <si>
    <t>8921</t>
  </si>
  <si>
    <t>8922</t>
  </si>
  <si>
    <t>8960</t>
  </si>
  <si>
    <t>VELFJORD</t>
  </si>
  <si>
    <t>8961</t>
  </si>
  <si>
    <t>8976</t>
  </si>
  <si>
    <t>VEVELSTAD</t>
  </si>
  <si>
    <t>8977</t>
  </si>
  <si>
    <t>8980</t>
  </si>
  <si>
    <t>VEGA</t>
  </si>
  <si>
    <t>8981</t>
  </si>
  <si>
    <t>8982</t>
  </si>
  <si>
    <t>8983</t>
  </si>
  <si>
    <t>8984</t>
  </si>
  <si>
    <t>8985</t>
  </si>
  <si>
    <t>YLVINGEN</t>
  </si>
  <si>
    <t>8986</t>
  </si>
  <si>
    <t>9006</t>
  </si>
  <si>
    <t>TROMSØ</t>
  </si>
  <si>
    <t>9007</t>
  </si>
  <si>
    <t>9008</t>
  </si>
  <si>
    <t>9009</t>
  </si>
  <si>
    <t>9010</t>
  </si>
  <si>
    <t>9011</t>
  </si>
  <si>
    <t>9012</t>
  </si>
  <si>
    <t>9013</t>
  </si>
  <si>
    <t>9014</t>
  </si>
  <si>
    <t>9015</t>
  </si>
  <si>
    <t>9016</t>
  </si>
  <si>
    <t>9017</t>
  </si>
  <si>
    <t>9018</t>
  </si>
  <si>
    <t>9019</t>
  </si>
  <si>
    <t>9020</t>
  </si>
  <si>
    <t>TROMSDALEN</t>
  </si>
  <si>
    <t>9021</t>
  </si>
  <si>
    <t>9022</t>
  </si>
  <si>
    <t>KROKELVDALEN</t>
  </si>
  <si>
    <t>9023</t>
  </si>
  <si>
    <t>9024</t>
  </si>
  <si>
    <t>TOMASJORD</t>
  </si>
  <si>
    <t>9027</t>
  </si>
  <si>
    <t>RAMFJORDBOTN</t>
  </si>
  <si>
    <t>9029</t>
  </si>
  <si>
    <t>9030</t>
  </si>
  <si>
    <t>SJURSNES</t>
  </si>
  <si>
    <t>9034</t>
  </si>
  <si>
    <t>OLDERVIK</t>
  </si>
  <si>
    <t>9037</t>
  </si>
  <si>
    <t>9038</t>
  </si>
  <si>
    <t>9040</t>
  </si>
  <si>
    <t>NORDKJOSBOTN</t>
  </si>
  <si>
    <t>9042</t>
  </si>
  <si>
    <t>LAKSVATN</t>
  </si>
  <si>
    <t>9043</t>
  </si>
  <si>
    <t>JØVIK</t>
  </si>
  <si>
    <t>9046</t>
  </si>
  <si>
    <t>OTEREN</t>
  </si>
  <si>
    <t>9049</t>
  </si>
  <si>
    <t>9050</t>
  </si>
  <si>
    <t>STORSTEINNES</t>
  </si>
  <si>
    <t>9055</t>
  </si>
  <si>
    <t>MEISTERVIK</t>
  </si>
  <si>
    <t>9056</t>
  </si>
  <si>
    <t>MORTENHALS</t>
  </si>
  <si>
    <t>9057</t>
  </si>
  <si>
    <t>VIKRAN</t>
  </si>
  <si>
    <t>9059</t>
  </si>
  <si>
    <t>9060</t>
  </si>
  <si>
    <t>LYNGSEIDET</t>
  </si>
  <si>
    <t>9062</t>
  </si>
  <si>
    <t>FURUFLATEN</t>
  </si>
  <si>
    <t>9064</t>
  </si>
  <si>
    <t>SVENSBY</t>
  </si>
  <si>
    <t>9068</t>
  </si>
  <si>
    <t>NORD-LENANGEN</t>
  </si>
  <si>
    <t>9069</t>
  </si>
  <si>
    <t>9100</t>
  </si>
  <si>
    <t>KVALØYSLETTA</t>
  </si>
  <si>
    <t>9101</t>
  </si>
  <si>
    <t>9102</t>
  </si>
  <si>
    <t>9103</t>
  </si>
  <si>
    <t>KVALØYA</t>
  </si>
  <si>
    <t>9104</t>
  </si>
  <si>
    <t>9105</t>
  </si>
  <si>
    <t>9106</t>
  </si>
  <si>
    <t>STRAUMSBUKTA</t>
  </si>
  <si>
    <t>9107</t>
  </si>
  <si>
    <t>9108</t>
  </si>
  <si>
    <t>9109</t>
  </si>
  <si>
    <t>9110</t>
  </si>
  <si>
    <t>SOMMARØY</t>
  </si>
  <si>
    <t>9118</t>
  </si>
  <si>
    <t>BRENSHOLMEN</t>
  </si>
  <si>
    <t>9119</t>
  </si>
  <si>
    <t>9120</t>
  </si>
  <si>
    <t>VENGSØY</t>
  </si>
  <si>
    <t>9128</t>
  </si>
  <si>
    <t>TUSSØY</t>
  </si>
  <si>
    <t>9130</t>
  </si>
  <si>
    <t>HANSNES</t>
  </si>
  <si>
    <t>9131</t>
  </si>
  <si>
    <t>KÅRVIK</t>
  </si>
  <si>
    <t>9132</t>
  </si>
  <si>
    <t>STAKKVIK</t>
  </si>
  <si>
    <t>9134</t>
  </si>
  <si>
    <t>9135</t>
  </si>
  <si>
    <t>VANNVÅG</t>
  </si>
  <si>
    <t>9136</t>
  </si>
  <si>
    <t>VANNAREID</t>
  </si>
  <si>
    <t>9137</t>
  </si>
  <si>
    <t>9138</t>
  </si>
  <si>
    <t>KARLSØY</t>
  </si>
  <si>
    <t>9140</t>
  </si>
  <si>
    <t>REBBENES</t>
  </si>
  <si>
    <t>9141</t>
  </si>
  <si>
    <t>MJØLVIK</t>
  </si>
  <si>
    <t>9142</t>
  </si>
  <si>
    <t>SKIBOTN</t>
  </si>
  <si>
    <t>9143</t>
  </si>
  <si>
    <t>9144</t>
  </si>
  <si>
    <t>SAMUELSBERG</t>
  </si>
  <si>
    <t>9145</t>
  </si>
  <si>
    <t>9146</t>
  </si>
  <si>
    <t>OLDERDALEN</t>
  </si>
  <si>
    <t>9147</t>
  </si>
  <si>
    <t>BIRTAVARRE</t>
  </si>
  <si>
    <t>9148</t>
  </si>
  <si>
    <t>9149</t>
  </si>
  <si>
    <t>9151</t>
  </si>
  <si>
    <t>STORSLETT</t>
  </si>
  <si>
    <t>9152</t>
  </si>
  <si>
    <t>SØRKJOSEN</t>
  </si>
  <si>
    <t>9153</t>
  </si>
  <si>
    <t>ROTSUND</t>
  </si>
  <si>
    <t>9154</t>
  </si>
  <si>
    <t>9155</t>
  </si>
  <si>
    <t>9156</t>
  </si>
  <si>
    <t>9157</t>
  </si>
  <si>
    <t>9158</t>
  </si>
  <si>
    <t>9159</t>
  </si>
  <si>
    <t>HAVNNES</t>
  </si>
  <si>
    <t>9161</t>
  </si>
  <si>
    <t>BURFJORD</t>
  </si>
  <si>
    <t>9162</t>
  </si>
  <si>
    <t>SØRSTRAUMEN</t>
  </si>
  <si>
    <t>9163</t>
  </si>
  <si>
    <t>JØKELFJORD</t>
  </si>
  <si>
    <t>9169</t>
  </si>
  <si>
    <t>9170</t>
  </si>
  <si>
    <t>LONGYEARBYEN</t>
  </si>
  <si>
    <t>9171</t>
  </si>
  <si>
    <t>9173</t>
  </si>
  <si>
    <t>NY-ÅLESUND</t>
  </si>
  <si>
    <t>9174</t>
  </si>
  <si>
    <t>HOPEN</t>
  </si>
  <si>
    <t>9175</t>
  </si>
  <si>
    <t>SVEAGRUVA</t>
  </si>
  <si>
    <t>9176</t>
  </si>
  <si>
    <t>BJØRNØYA</t>
  </si>
  <si>
    <t>9178</t>
  </si>
  <si>
    <t>BARENTSBURG</t>
  </si>
  <si>
    <t>9180</t>
  </si>
  <si>
    <t>SKJERVØY</t>
  </si>
  <si>
    <t>9181</t>
  </si>
  <si>
    <t>HAMNEIDET</t>
  </si>
  <si>
    <t>9182</t>
  </si>
  <si>
    <t>SEGLVIK</t>
  </si>
  <si>
    <t>9184</t>
  </si>
  <si>
    <t>REINFJORD</t>
  </si>
  <si>
    <t>9185</t>
  </si>
  <si>
    <t>SPILDRA</t>
  </si>
  <si>
    <t>9186</t>
  </si>
  <si>
    <t>ANDSNES</t>
  </si>
  <si>
    <t>9187</t>
  </si>
  <si>
    <t>VALANHAMN</t>
  </si>
  <si>
    <t>9189</t>
  </si>
  <si>
    <t>9190</t>
  </si>
  <si>
    <t>AKKARVIK</t>
  </si>
  <si>
    <t>9192</t>
  </si>
  <si>
    <t>ARNØYHAMN</t>
  </si>
  <si>
    <t>9193</t>
  </si>
  <si>
    <t>NIKKEBY</t>
  </si>
  <si>
    <t>9194</t>
  </si>
  <si>
    <t>LAUKSLETTA</t>
  </si>
  <si>
    <t>9195</t>
  </si>
  <si>
    <t>ÅRVIKSAND</t>
  </si>
  <si>
    <t>9197</t>
  </si>
  <si>
    <t>ULØYBUKT</t>
  </si>
  <si>
    <t>9240</t>
  </si>
  <si>
    <t>9251</t>
  </si>
  <si>
    <t>9252</t>
  </si>
  <si>
    <t>9253</t>
  </si>
  <si>
    <t>9254</t>
  </si>
  <si>
    <t>9255</t>
  </si>
  <si>
    <t>9256</t>
  </si>
  <si>
    <t>9257</t>
  </si>
  <si>
    <t>9258</t>
  </si>
  <si>
    <t>9259</t>
  </si>
  <si>
    <t>9260</t>
  </si>
  <si>
    <t>9261</t>
  </si>
  <si>
    <t>9262</t>
  </si>
  <si>
    <t>9263</t>
  </si>
  <si>
    <t>9265</t>
  </si>
  <si>
    <t>9266</t>
  </si>
  <si>
    <t>9267</t>
  </si>
  <si>
    <t>9268</t>
  </si>
  <si>
    <t>9269</t>
  </si>
  <si>
    <t>9270</t>
  </si>
  <si>
    <t>9271</t>
  </si>
  <si>
    <t>9272</t>
  </si>
  <si>
    <t>9273</t>
  </si>
  <si>
    <t>9274</t>
  </si>
  <si>
    <t>9275</t>
  </si>
  <si>
    <t>9276</t>
  </si>
  <si>
    <t>9277</t>
  </si>
  <si>
    <t>9278</t>
  </si>
  <si>
    <t>9279</t>
  </si>
  <si>
    <t>9280</t>
  </si>
  <si>
    <t>9281</t>
  </si>
  <si>
    <t>9282</t>
  </si>
  <si>
    <t>9283</t>
  </si>
  <si>
    <t>9284</t>
  </si>
  <si>
    <t>9285</t>
  </si>
  <si>
    <t>9286</t>
  </si>
  <si>
    <t>9287</t>
  </si>
  <si>
    <t>9288</t>
  </si>
  <si>
    <t>9290</t>
  </si>
  <si>
    <t>9291</t>
  </si>
  <si>
    <t>9292</t>
  </si>
  <si>
    <t>9293</t>
  </si>
  <si>
    <t>9294</t>
  </si>
  <si>
    <t>9296</t>
  </si>
  <si>
    <t>9298</t>
  </si>
  <si>
    <t>9299</t>
  </si>
  <si>
    <t>9300</t>
  </si>
  <si>
    <t>FINNSNES</t>
  </si>
  <si>
    <t>9302</t>
  </si>
  <si>
    <t>ROSSFJORDSTRAUMEN</t>
  </si>
  <si>
    <t>9303</t>
  </si>
  <si>
    <t>SILSAND</t>
  </si>
  <si>
    <t>9304</t>
  </si>
  <si>
    <t>VANGSVIK</t>
  </si>
  <si>
    <t>9305</t>
  </si>
  <si>
    <t>9306</t>
  </si>
  <si>
    <t>9307</t>
  </si>
  <si>
    <t>9308</t>
  </si>
  <si>
    <t>9309</t>
  </si>
  <si>
    <t>9310</t>
  </si>
  <si>
    <t>SØRREISA</t>
  </si>
  <si>
    <t>9311</t>
  </si>
  <si>
    <t>BRØSTADBOTN</t>
  </si>
  <si>
    <t>9315</t>
  </si>
  <si>
    <t>9316</t>
  </si>
  <si>
    <t>9321</t>
  </si>
  <si>
    <t>MOEN</t>
  </si>
  <si>
    <t>9322</t>
  </si>
  <si>
    <t>KARLSTAD</t>
  </si>
  <si>
    <t>9325</t>
  </si>
  <si>
    <t>BARDUFOSS</t>
  </si>
  <si>
    <t>9326</t>
  </si>
  <si>
    <t>9329</t>
  </si>
  <si>
    <t>9334</t>
  </si>
  <si>
    <t>ØVERBYGD</t>
  </si>
  <si>
    <t>9335</t>
  </si>
  <si>
    <t>9336</t>
  </si>
  <si>
    <t>RUNDHAUG</t>
  </si>
  <si>
    <t>9350</t>
  </si>
  <si>
    <t>SJØVEGAN</t>
  </si>
  <si>
    <t>9355</t>
  </si>
  <si>
    <t>9357</t>
  </si>
  <si>
    <t>TENNEVOLL</t>
  </si>
  <si>
    <t>9358</t>
  </si>
  <si>
    <t>9360</t>
  </si>
  <si>
    <t>BARDU</t>
  </si>
  <si>
    <t>9365</t>
  </si>
  <si>
    <t>9370</t>
  </si>
  <si>
    <t>9372</t>
  </si>
  <si>
    <t>GIBOSTAD</t>
  </si>
  <si>
    <t>9373</t>
  </si>
  <si>
    <t>BOTNHAMN</t>
  </si>
  <si>
    <t>9376</t>
  </si>
  <si>
    <t>SKATVIK</t>
  </si>
  <si>
    <t>9379</t>
  </si>
  <si>
    <t>GRYLLEFJORD</t>
  </si>
  <si>
    <t>9380</t>
  </si>
  <si>
    <t>9381</t>
  </si>
  <si>
    <t>TORSKEN</t>
  </si>
  <si>
    <t>9382</t>
  </si>
  <si>
    <t>9384</t>
  </si>
  <si>
    <t>SKALAND</t>
  </si>
  <si>
    <t>9385</t>
  </si>
  <si>
    <t>9386</t>
  </si>
  <si>
    <t>SENJAHOPEN</t>
  </si>
  <si>
    <t>9387</t>
  </si>
  <si>
    <t>9388</t>
  </si>
  <si>
    <t>FJORDGARD</t>
  </si>
  <si>
    <t>9389</t>
  </si>
  <si>
    <t>HUSØY I SENJA</t>
  </si>
  <si>
    <t>9391</t>
  </si>
  <si>
    <t>STONGLANDSEIDET</t>
  </si>
  <si>
    <t>9392</t>
  </si>
  <si>
    <t>9393</t>
  </si>
  <si>
    <t>FLAKSTADVÅG</t>
  </si>
  <si>
    <t>9395</t>
  </si>
  <si>
    <t>KALDFARNES</t>
  </si>
  <si>
    <t>9402</t>
  </si>
  <si>
    <t>HARSTAD</t>
  </si>
  <si>
    <t>9403</t>
  </si>
  <si>
    <t>9404</t>
  </si>
  <si>
    <t>9405</t>
  </si>
  <si>
    <t>9406</t>
  </si>
  <si>
    <t>9407</t>
  </si>
  <si>
    <t>9408</t>
  </si>
  <si>
    <t>9409</t>
  </si>
  <si>
    <t>9411</t>
  </si>
  <si>
    <t>9414</t>
  </si>
  <si>
    <t>9415</t>
  </si>
  <si>
    <t>9416</t>
  </si>
  <si>
    <t>9419</t>
  </si>
  <si>
    <t>SØRVIK</t>
  </si>
  <si>
    <t>9420</t>
  </si>
  <si>
    <t>LUNDENES</t>
  </si>
  <si>
    <t>9423</t>
  </si>
  <si>
    <t>GRØTAVÆR</t>
  </si>
  <si>
    <t>9424</t>
  </si>
  <si>
    <t>KJØTTA</t>
  </si>
  <si>
    <t>9425</t>
  </si>
  <si>
    <t>SANDSØY</t>
  </si>
  <si>
    <t>9426</t>
  </si>
  <si>
    <t>BJARKØY</t>
  </si>
  <si>
    <t>9427</t>
  </si>
  <si>
    <t>MELØYVÆR</t>
  </si>
  <si>
    <t>9430</t>
  </si>
  <si>
    <t>SANDTORG</t>
  </si>
  <si>
    <t>9436</t>
  </si>
  <si>
    <t>KONGSVIK</t>
  </si>
  <si>
    <t>9439</t>
  </si>
  <si>
    <t>EVENSKJER</t>
  </si>
  <si>
    <t>9440</t>
  </si>
  <si>
    <t>9441</t>
  </si>
  <si>
    <t>FJELLDAL</t>
  </si>
  <si>
    <t>9442</t>
  </si>
  <si>
    <t>RAMSUND</t>
  </si>
  <si>
    <t>9443</t>
  </si>
  <si>
    <t>MYKLEBOSTAD</t>
  </si>
  <si>
    <t>9444</t>
  </si>
  <si>
    <t>HOL I TJELDSUND</t>
  </si>
  <si>
    <t>9445</t>
  </si>
  <si>
    <t>TOVIK</t>
  </si>
  <si>
    <t>9446</t>
  </si>
  <si>
    <t>GROVFJORD</t>
  </si>
  <si>
    <t>9447</t>
  </si>
  <si>
    <t>9448</t>
  </si>
  <si>
    <t>9450</t>
  </si>
  <si>
    <t>HAMNVIK</t>
  </si>
  <si>
    <t>9451</t>
  </si>
  <si>
    <t>9453</t>
  </si>
  <si>
    <t>KRÅKRØHAMN</t>
  </si>
  <si>
    <t>9454</t>
  </si>
  <si>
    <t>ÅNSTAD</t>
  </si>
  <si>
    <t>9455</t>
  </si>
  <si>
    <t>ENGENES</t>
  </si>
  <si>
    <t>9456</t>
  </si>
  <si>
    <t>9470</t>
  </si>
  <si>
    <t>GRATANGEN</t>
  </si>
  <si>
    <t>9471</t>
  </si>
  <si>
    <t>9475</t>
  </si>
  <si>
    <t>BORKENES</t>
  </si>
  <si>
    <t>9476</t>
  </si>
  <si>
    <t>9479</t>
  </si>
  <si>
    <t>9480</t>
  </si>
  <si>
    <t>9481</t>
  </si>
  <si>
    <t>9482</t>
  </si>
  <si>
    <t>9483</t>
  </si>
  <si>
    <t>9484</t>
  </si>
  <si>
    <t>9485</t>
  </si>
  <si>
    <t>9486</t>
  </si>
  <si>
    <t>9487</t>
  </si>
  <si>
    <t>9488</t>
  </si>
  <si>
    <t>9489</t>
  </si>
  <si>
    <t>9496</t>
  </si>
  <si>
    <t>9497</t>
  </si>
  <si>
    <t>9498</t>
  </si>
  <si>
    <t>9501</t>
  </si>
  <si>
    <t>ALTA</t>
  </si>
  <si>
    <t>9502</t>
  </si>
  <si>
    <t>9503</t>
  </si>
  <si>
    <t>9504</t>
  </si>
  <si>
    <t>9505</t>
  </si>
  <si>
    <t>9506</t>
  </si>
  <si>
    <t>9507</t>
  </si>
  <si>
    <t>9508</t>
  </si>
  <si>
    <t>9509</t>
  </si>
  <si>
    <t>9510</t>
  </si>
  <si>
    <t>9511</t>
  </si>
  <si>
    <t>9512</t>
  </si>
  <si>
    <t>9513</t>
  </si>
  <si>
    <t>9514</t>
  </si>
  <si>
    <t>9515</t>
  </si>
  <si>
    <t>9516</t>
  </si>
  <si>
    <t>9517</t>
  </si>
  <si>
    <t>9518</t>
  </si>
  <si>
    <t>9519</t>
  </si>
  <si>
    <t>KVIBY</t>
  </si>
  <si>
    <t>9520</t>
  </si>
  <si>
    <t>KAUTOKEINO</t>
  </si>
  <si>
    <t>9521</t>
  </si>
  <si>
    <t>9522</t>
  </si>
  <si>
    <t>9523</t>
  </si>
  <si>
    <t>9524</t>
  </si>
  <si>
    <t>9525</t>
  </si>
  <si>
    <t>MAZE</t>
  </si>
  <si>
    <t>9527</t>
  </si>
  <si>
    <t>9528</t>
  </si>
  <si>
    <t>9529</t>
  </si>
  <si>
    <t>9531</t>
  </si>
  <si>
    <t>KVALFJORD</t>
  </si>
  <si>
    <t>9532</t>
  </si>
  <si>
    <t>HAKKSTABBEN</t>
  </si>
  <si>
    <t>9533</t>
  </si>
  <si>
    <t>KONGSHUS</t>
  </si>
  <si>
    <t>9536</t>
  </si>
  <si>
    <t>KORSFJORDEN</t>
  </si>
  <si>
    <t>9537</t>
  </si>
  <si>
    <t>TVERRELVDALEN</t>
  </si>
  <si>
    <t>9538</t>
  </si>
  <si>
    <t>9540</t>
  </si>
  <si>
    <t>TALVIK</t>
  </si>
  <si>
    <t>9541</t>
  </si>
  <si>
    <t>9545</t>
  </si>
  <si>
    <t>LANGFJORDBOTN</t>
  </si>
  <si>
    <t>9550</t>
  </si>
  <si>
    <t>ØKSFJORD</t>
  </si>
  <si>
    <t>9580</t>
  </si>
  <si>
    <t>BERGSFJORD</t>
  </si>
  <si>
    <t>9582</t>
  </si>
  <si>
    <t>NUVSVÅG</t>
  </si>
  <si>
    <t>9583</t>
  </si>
  <si>
    <t>LANGFJORDHAMN</t>
  </si>
  <si>
    <t>9584</t>
  </si>
  <si>
    <t>SØR-TVERRFJORD</t>
  </si>
  <si>
    <t>9585</t>
  </si>
  <si>
    <t>SANDLAND</t>
  </si>
  <si>
    <t>9586</t>
  </si>
  <si>
    <t>LOPPA</t>
  </si>
  <si>
    <t>9587</t>
  </si>
  <si>
    <t>SKAVNAKK</t>
  </si>
  <si>
    <t>9590</t>
  </si>
  <si>
    <t>HASVIK</t>
  </si>
  <si>
    <t>9591</t>
  </si>
  <si>
    <t>9593</t>
  </si>
  <si>
    <t>BREIVIKBOTN</t>
  </si>
  <si>
    <t>9595</t>
  </si>
  <si>
    <t>SØRVÆR</t>
  </si>
  <si>
    <t>9600</t>
  </si>
  <si>
    <t>HAMMERFEST</t>
  </si>
  <si>
    <t>9601</t>
  </si>
  <si>
    <t>9602</t>
  </si>
  <si>
    <t>9603</t>
  </si>
  <si>
    <t>9609</t>
  </si>
  <si>
    <t>NORDRE SEILAND</t>
  </si>
  <si>
    <t>9610</t>
  </si>
  <si>
    <t>RYPEFJORD</t>
  </si>
  <si>
    <t>9611</t>
  </si>
  <si>
    <t>9612</t>
  </si>
  <si>
    <t>FORSØL</t>
  </si>
  <si>
    <t>9615</t>
  </si>
  <si>
    <t>9616</t>
  </si>
  <si>
    <t>9620</t>
  </si>
  <si>
    <t>KVALSUND</t>
  </si>
  <si>
    <t>9621</t>
  </si>
  <si>
    <t>9624</t>
  </si>
  <si>
    <t>REVSNESHAMN</t>
  </si>
  <si>
    <t>9650</t>
  </si>
  <si>
    <t>AKKARFJORD</t>
  </si>
  <si>
    <t>9651</t>
  </si>
  <si>
    <t>LANGSTRAND</t>
  </si>
  <si>
    <t>9657</t>
  </si>
  <si>
    <t>KÅRHAMN</t>
  </si>
  <si>
    <t>9664</t>
  </si>
  <si>
    <t>SANDØYBOTN</t>
  </si>
  <si>
    <t>9670</t>
  </si>
  <si>
    <t>TUFJORD</t>
  </si>
  <si>
    <t>9672</t>
  </si>
  <si>
    <t>INGØY</t>
  </si>
  <si>
    <t>9690</t>
  </si>
  <si>
    <t>HAVØYSUND</t>
  </si>
  <si>
    <t>9691</t>
  </si>
  <si>
    <t>9692</t>
  </si>
  <si>
    <t>MÅSØY</t>
  </si>
  <si>
    <t>9700</t>
  </si>
  <si>
    <t>LAKSELV</t>
  </si>
  <si>
    <t>9709</t>
  </si>
  <si>
    <t>PORSANGMOEN</t>
  </si>
  <si>
    <t>9710</t>
  </si>
  <si>
    <t>INDRE BILLEFJORD</t>
  </si>
  <si>
    <t>9711</t>
  </si>
  <si>
    <t>9712</t>
  </si>
  <si>
    <t>9713</t>
  </si>
  <si>
    <t>RUSSENES</t>
  </si>
  <si>
    <t>9714</t>
  </si>
  <si>
    <t>SNEFJORD</t>
  </si>
  <si>
    <t>9715</t>
  </si>
  <si>
    <t>KOKELV</t>
  </si>
  <si>
    <t>9716</t>
  </si>
  <si>
    <t>BØRSELV</t>
  </si>
  <si>
    <t>9717</t>
  </si>
  <si>
    <t>VEIDNESKLUBBEN</t>
  </si>
  <si>
    <t>9722</t>
  </si>
  <si>
    <t>SKOGANVARRE</t>
  </si>
  <si>
    <t>9730</t>
  </si>
  <si>
    <t>KARASJOK</t>
  </si>
  <si>
    <t>9731</t>
  </si>
  <si>
    <t>9732</t>
  </si>
  <si>
    <t>9733</t>
  </si>
  <si>
    <t>9734</t>
  </si>
  <si>
    <t>9735</t>
  </si>
  <si>
    <t>9736</t>
  </si>
  <si>
    <t>9737</t>
  </si>
  <si>
    <t>9740</t>
  </si>
  <si>
    <t>LEBESBY</t>
  </si>
  <si>
    <t>9742</t>
  </si>
  <si>
    <t>KUNES</t>
  </si>
  <si>
    <t>9750</t>
  </si>
  <si>
    <t>HONNINGSVÅG</t>
  </si>
  <si>
    <t>9751</t>
  </si>
  <si>
    <t>9760</t>
  </si>
  <si>
    <t>NORDVÅGEN</t>
  </si>
  <si>
    <t>9763</t>
  </si>
  <si>
    <t>SKARSVÅG</t>
  </si>
  <si>
    <t>9764</t>
  </si>
  <si>
    <t>NORDKAPP</t>
  </si>
  <si>
    <t>9765</t>
  </si>
  <si>
    <t>GJESVÆR</t>
  </si>
  <si>
    <t>9768</t>
  </si>
  <si>
    <t>REPVÅG</t>
  </si>
  <si>
    <t>9770</t>
  </si>
  <si>
    <t>MEHAMN</t>
  </si>
  <si>
    <t>9771</t>
  </si>
  <si>
    <t>SKJÅNES</t>
  </si>
  <si>
    <t>9772</t>
  </si>
  <si>
    <t>LANGFJORDNES</t>
  </si>
  <si>
    <t>9773</t>
  </si>
  <si>
    <t>NERVEI</t>
  </si>
  <si>
    <t>9775</t>
  </si>
  <si>
    <t>GAMVIK</t>
  </si>
  <si>
    <t>9782</t>
  </si>
  <si>
    <t>DYFJORD</t>
  </si>
  <si>
    <t>9790</t>
  </si>
  <si>
    <t>KJØLLEFJORD</t>
  </si>
  <si>
    <t>9800</t>
  </si>
  <si>
    <t>VADSØ</t>
  </si>
  <si>
    <t>9801</t>
  </si>
  <si>
    <t>9802</t>
  </si>
  <si>
    <t>VESTRE JAKOBSELV</t>
  </si>
  <si>
    <t>9803</t>
  </si>
  <si>
    <t>9804</t>
  </si>
  <si>
    <t>9810</t>
  </si>
  <si>
    <t>9811</t>
  </si>
  <si>
    <t>9815</t>
  </si>
  <si>
    <t>9820</t>
  </si>
  <si>
    <t>VARANGERBOTN</t>
  </si>
  <si>
    <t>9826</t>
  </si>
  <si>
    <t>SIRMA</t>
  </si>
  <si>
    <t>9840</t>
  </si>
  <si>
    <t>9841</t>
  </si>
  <si>
    <t>TANA</t>
  </si>
  <si>
    <t>9842</t>
  </si>
  <si>
    <t>9843</t>
  </si>
  <si>
    <t>9844</t>
  </si>
  <si>
    <t>9845</t>
  </si>
  <si>
    <t>9846</t>
  </si>
  <si>
    <t>9900</t>
  </si>
  <si>
    <t>KIRKENES</t>
  </si>
  <si>
    <t>9901</t>
  </si>
  <si>
    <t>9910</t>
  </si>
  <si>
    <t>BJØRNEVATN</t>
  </si>
  <si>
    <t>9911</t>
  </si>
  <si>
    <t>JARFJORD</t>
  </si>
  <si>
    <t>9912</t>
  </si>
  <si>
    <t>HESSENG</t>
  </si>
  <si>
    <t>9914</t>
  </si>
  <si>
    <t>9915</t>
  </si>
  <si>
    <t>9916</t>
  </si>
  <si>
    <t>9917</t>
  </si>
  <si>
    <t>9925</t>
  </si>
  <si>
    <t>SVANVIK</t>
  </si>
  <si>
    <t>9930</t>
  </si>
  <si>
    <t>NEIDEN</t>
  </si>
  <si>
    <t>9935</t>
  </si>
  <si>
    <t>BUGØYNES</t>
  </si>
  <si>
    <t>9950</t>
  </si>
  <si>
    <t>VARDØ</t>
  </si>
  <si>
    <t>9951</t>
  </si>
  <si>
    <t>9960</t>
  </si>
  <si>
    <t>KIBERG</t>
  </si>
  <si>
    <t>9980</t>
  </si>
  <si>
    <t>BERLEVÅG</t>
  </si>
  <si>
    <t>9981</t>
  </si>
  <si>
    <t>9982</t>
  </si>
  <si>
    <t>KONGSFJORD</t>
  </si>
  <si>
    <t>9990</t>
  </si>
  <si>
    <t>BÅTSFJORD</t>
  </si>
  <si>
    <t>9991</t>
  </si>
  <si>
    <t>Innvilget flytting ønsket bosted</t>
  </si>
  <si>
    <t>Mitt tjenestedistrikt/sted:</t>
  </si>
  <si>
    <t>Den ansatte flytter for egen regning</t>
  </si>
  <si>
    <r>
      <t xml:space="preserve">Søknad om pendling
</t>
    </r>
    <r>
      <rPr>
        <b/>
        <sz val="12"/>
        <color rgb="FFFF0000"/>
        <rFont val="Calibri"/>
        <family val="2"/>
        <scheme val="minor"/>
      </rPr>
      <t>Fylles ut av søker</t>
    </r>
  </si>
  <si>
    <t>NB! Det kan ikke forventes henting på en ekstakt dato.</t>
  </si>
  <si>
    <t>Enebolig</t>
  </si>
  <si>
    <t>Leilighet</t>
  </si>
  <si>
    <t/>
  </si>
  <si>
    <t>Michael Wikestad Pedersen</t>
  </si>
  <si>
    <t>Innen 8 dager etter at du har flyttet må du sende flyttemelding til Folkeregisteret. Gå inn på skatteetaten.no og send inn flyttemelding.</t>
  </si>
  <si>
    <t>*Jeg er kjent med at det er 12 måneders bindingstid på flyttegodtgjørelsen. Ved fratredelse eller permisjon uten lønn før det er gått 12 måneder etter gjennomført flytting, kreves deler av flyttegodtgjørelsen tilbake. 
Kravet beregnes med 1/12 av samlet flyttegodtgjørelse for hver måned som gjenstår av bindingstiden. Dette er i henhold til SPH 9.8.7.</t>
  </si>
  <si>
    <t>Håkull AS, Tom K. Ims, tlf. +47 51 63 60 80, e-post: tki@haakull.no</t>
  </si>
  <si>
    <t>106F</t>
  </si>
  <si>
    <t>106C</t>
  </si>
  <si>
    <t>106A</t>
  </si>
  <si>
    <t>Det forutsettes at skjema er sendt inn av søker. Innsending av dette søknadsskjemaet til FPVS/PVA regnes som elektronisk signatur og det er derfor ikke behov for ytterligere signering.</t>
  </si>
  <si>
    <t>FPVS Reise- og flyttekontoret</t>
  </si>
  <si>
    <r>
      <t xml:space="preserve">Avgjørelse på søknad
</t>
    </r>
    <r>
      <rPr>
        <b/>
        <sz val="11"/>
        <color rgb="FFFF0000"/>
        <rFont val="Calibri"/>
        <family val="2"/>
        <scheme val="minor"/>
      </rPr>
      <t>Fylles ut av FPVS/PVA</t>
    </r>
  </si>
  <si>
    <t>FPVS/PVA Reise- og flyttekontoret</t>
  </si>
  <si>
    <t>*Jeg er pliktig å melde fra til FPVS om endringer som kan medføre at betingelsene for pendlerrettigheter forandres / bortfaller.</t>
  </si>
  <si>
    <t>*Jeg er pliktig å melde fra til FPVS om endringer som kan medføre at betingelsene for flyttegodtgjørelse forandres / bortfaller.</t>
  </si>
  <si>
    <t>Militær</t>
  </si>
  <si>
    <t>Sivil</t>
  </si>
  <si>
    <t>Er du sivil/militær?</t>
  </si>
  <si>
    <t>Sist oppdatert: 01.07.25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</si>
</sst>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
    <numFmt numFmtId="165" formatCode="&quot;kr&quot;\ #,##0;[Red]&quot;kr&quot;\ #,##0"/>
    <numFmt numFmtId="166" formatCode="&quot;kr&quot;\ #,##0.00;[Red]&quot;kr&quot;\ #,##0.00"/>
    <numFmt numFmtId="167" formatCode="[&lt;=9999]0000;General"/>
    <numFmt numFmtId="168" formatCode="d/m/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9"/>
      <name val="Calibri"/>
      <family val="2"/>
      <scheme val="minor"/>
    </font>
    <font>
      <b/>
      <sz val="10"/>
      <name val="Arial"/>
      <family val="2"/>
    </font>
    <font>
      <u/>
      <sz val="9"/>
      <name val="Calibri"/>
      <family val="2"/>
      <scheme val="minor"/>
    </font>
    <font>
      <sz val="10"/>
      <color rgb="FFFF0000"/>
      <name val="Arial"/>
      <family val="2"/>
    </font>
    <font>
      <b/>
      <sz val="9"/>
      <name val="Calibri"/>
      <family val="2"/>
      <scheme val="minor"/>
    </font>
    <font>
      <b/>
      <sz val="9"/>
      <color rgb="FFFF0000"/>
      <name val="Calibri"/>
      <family val="2"/>
      <scheme val="minor"/>
    </font>
    <font>
      <sz val="9"/>
      <color theme="4"/>
      <name val="Calibri"/>
      <family val="2"/>
      <scheme val="minor"/>
    </font>
    <font>
      <sz val="9"/>
      <color rgb="FF0070C0"/>
      <name val="Calibri"/>
      <family val="2"/>
      <scheme val="minor"/>
    </font>
    <font>
      <b/>
      <sz val="11"/>
      <name val="Calibri"/>
      <family val="2"/>
      <scheme val="minor"/>
    </font>
    <font>
      <b/>
      <sz val="11"/>
      <color rgb="FFFF0000"/>
      <name val="Calibri"/>
      <family val="2"/>
      <scheme val="minor"/>
    </font>
    <font>
      <b/>
      <sz val="11"/>
      <name val="Calibri Light"/>
      <family val="2"/>
      <scheme val="major"/>
    </font>
    <font>
      <b/>
      <sz val="11"/>
      <color rgb="FFFF0000"/>
      <name val="Calibri Light"/>
      <family val="2"/>
      <scheme val="major"/>
    </font>
    <font>
      <sz val="10"/>
      <color rgb="FFFF0000"/>
      <name val="Calibri"/>
      <family val="2"/>
      <scheme val="minor"/>
    </font>
    <font>
      <b/>
      <sz val="9"/>
      <color indexed="81"/>
      <name val="Tahoma"/>
      <family val="2"/>
    </font>
    <font>
      <b/>
      <sz val="11"/>
      <color theme="1"/>
      <name val="Calibri"/>
      <family val="2"/>
      <scheme val="minor"/>
    </font>
    <font>
      <b/>
      <sz val="10"/>
      <name val="Calibri"/>
      <family val="2"/>
      <scheme val="minor"/>
    </font>
    <font>
      <b/>
      <sz val="10"/>
      <color rgb="FFFF0000"/>
      <name val="Calibri"/>
      <family val="2"/>
      <scheme val="minor"/>
    </font>
    <font>
      <sz val="10"/>
      <name val="Calibri"/>
      <family val="2"/>
      <scheme val="minor"/>
    </font>
    <font>
      <b/>
      <sz val="18"/>
      <name val="Calibri"/>
      <family val="2"/>
      <scheme val="minor"/>
    </font>
    <font>
      <sz val="11"/>
      <color theme="4"/>
      <name val="Calibri"/>
      <family val="2"/>
      <scheme val="minor"/>
    </font>
    <font>
      <b/>
      <sz val="10"/>
      <color rgb="FF0070C0"/>
      <name val="Calibri"/>
      <family val="2"/>
      <scheme val="minor"/>
    </font>
    <font>
      <sz val="10"/>
      <color rgb="FF0070C0"/>
      <name val="Calibri"/>
      <family val="2"/>
      <scheme val="minor"/>
    </font>
    <font>
      <b/>
      <sz val="14"/>
      <name val="Arial"/>
      <family val="2"/>
    </font>
    <font>
      <b/>
      <sz val="14"/>
      <name val="Calibri"/>
      <family val="2"/>
      <scheme val="minor"/>
    </font>
    <font>
      <sz val="9"/>
      <color rgb="FFFF0000"/>
      <name val="Calibri"/>
      <family val="2"/>
      <scheme val="minor"/>
    </font>
    <font>
      <sz val="9"/>
      <name val="Arial"/>
      <family val="2"/>
    </font>
    <font>
      <sz val="9"/>
      <color rgb="FF002060"/>
      <name val="Calibri"/>
      <family val="2"/>
      <scheme val="minor"/>
    </font>
    <font>
      <b/>
      <sz val="12"/>
      <name val="Calibri"/>
      <family val="2"/>
      <scheme val="minor"/>
    </font>
    <font>
      <b/>
      <sz val="14"/>
      <color rgb="FFFF0000"/>
      <name val="Calibri"/>
      <family val="2"/>
      <scheme val="minor"/>
    </font>
    <font>
      <sz val="11"/>
      <name val="Calibri"/>
      <family val="2"/>
      <scheme val="minor"/>
    </font>
    <font>
      <b/>
      <sz val="10"/>
      <color rgb="FFFF0000"/>
      <name val="Arial"/>
      <family val="2"/>
    </font>
    <font>
      <i/>
      <sz val="10"/>
      <name val="Arial"/>
      <family val="2"/>
    </font>
    <font>
      <sz val="9"/>
      <color indexed="81"/>
      <name val="Tahoma"/>
      <family val="2"/>
    </font>
    <font>
      <sz val="18"/>
      <name val="Calibri"/>
      <family val="2"/>
      <scheme val="minor"/>
    </font>
    <font>
      <sz val="11"/>
      <color rgb="FF0070C0"/>
      <name val="Calibri"/>
      <family val="2"/>
      <scheme val="minor"/>
    </font>
    <font>
      <u/>
      <sz val="10"/>
      <color theme="10"/>
      <name val="Arial"/>
      <family val="2"/>
    </font>
    <font>
      <sz val="12"/>
      <color rgb="FFFF0000"/>
      <name val="Calibri"/>
      <family val="2"/>
      <scheme val="minor"/>
    </font>
    <font>
      <sz val="9"/>
      <color theme="0" tint="-4.9989318521683403E-2"/>
      <name val="Calibri"/>
      <family val="2"/>
      <scheme val="minor"/>
    </font>
    <font>
      <b/>
      <sz val="9"/>
      <color theme="4"/>
      <name val="Calibri"/>
      <family val="2"/>
      <scheme val="minor"/>
    </font>
    <font>
      <b/>
      <sz val="9"/>
      <color rgb="FF00B050"/>
      <name val="Calibri"/>
      <family val="2"/>
      <scheme val="minor"/>
    </font>
    <font>
      <u/>
      <sz val="10"/>
      <color rgb="FF00B050"/>
      <name val="Calibri"/>
      <family val="2"/>
      <scheme val="minor"/>
    </font>
    <font>
      <b/>
      <sz val="12"/>
      <color rgb="FFFF0000"/>
      <name val="Calibri"/>
      <family val="2"/>
      <scheme val="minor"/>
    </font>
    <font>
      <sz val="11"/>
      <color rgb="FFFF0000"/>
      <name val="Arial"/>
      <family val="2"/>
    </font>
    <font>
      <sz val="14"/>
      <color rgb="FFFF0000"/>
      <name val="Calibri"/>
      <family val="2"/>
      <scheme val="minor"/>
    </font>
    <font>
      <u/>
      <sz val="18"/>
      <color theme="10"/>
      <name val="Arial"/>
      <family val="2"/>
    </font>
    <font>
      <sz val="10"/>
      <color theme="0"/>
      <name val="Calibri"/>
      <family val="2"/>
      <scheme val="minor"/>
    </font>
    <font>
      <u/>
      <sz val="10"/>
      <name val="Arial"/>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tint="0.39997558519241921"/>
        <bgColor indexed="64"/>
      </patternFill>
    </fill>
  </fills>
  <borders count="70">
    <border>
      <left/>
      <right/>
      <top/>
      <bottom/>
      <diagonal/>
    </border>
    <border>
      <left style="medium">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thick">
        <color indexed="64"/>
      </bottom>
      <diagonal/>
    </border>
    <border>
      <left/>
      <right style="medium">
        <color indexed="64"/>
      </right>
      <top style="thin">
        <color indexed="64"/>
      </top>
      <bottom style="thin">
        <color indexed="64"/>
      </bottom>
      <diagonal/>
    </border>
    <border>
      <left style="thin">
        <color indexed="64"/>
      </left>
      <right style="thin">
        <color indexed="64"/>
      </right>
      <top style="thick">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41" fillId="0" borderId="0" applyNumberFormat="0" applyFill="0" applyBorder="0" applyAlignment="0" applyProtection="0"/>
    <xf numFmtId="0" fontId="2" fillId="0" borderId="0"/>
  </cellStyleXfs>
  <cellXfs count="662">
    <xf numFmtId="0" fontId="0" fillId="0" borderId="0" xfId="0"/>
    <xf numFmtId="0" fontId="5" fillId="0" borderId="0" xfId="0" applyFont="1"/>
    <xf numFmtId="0" fontId="7" fillId="0" borderId="0" xfId="0" applyFont="1"/>
    <xf numFmtId="0" fontId="5" fillId="0" borderId="0" xfId="0" applyFont="1" applyAlignment="1">
      <alignment horizontal="left"/>
    </xf>
    <xf numFmtId="0" fontId="6" fillId="0" borderId="0" xfId="0" applyFont="1" applyAlignment="1">
      <alignment horizontal="left" vertical="center"/>
    </xf>
    <xf numFmtId="0" fontId="6" fillId="0" borderId="0" xfId="0" applyFont="1" applyBorder="1" applyAlignment="1">
      <alignment horizontal="left" vertical="center"/>
    </xf>
    <xf numFmtId="0" fontId="6" fillId="0" borderId="0" xfId="0" applyFont="1" applyFill="1" applyBorder="1" applyAlignment="1">
      <alignment horizontal="left" vertical="center"/>
    </xf>
    <xf numFmtId="0" fontId="6" fillId="0" borderId="0" xfId="0" applyFont="1" applyFill="1" applyAlignment="1">
      <alignment horizontal="left" vertical="center"/>
    </xf>
    <xf numFmtId="0" fontId="6" fillId="0" borderId="0" xfId="0" applyFont="1" applyAlignment="1" applyProtection="1">
      <alignment horizontal="left" vertical="center"/>
    </xf>
    <xf numFmtId="0" fontId="23" fillId="0" borderId="0" xfId="0" applyFont="1" applyProtection="1"/>
    <xf numFmtId="0" fontId="23" fillId="0" borderId="45" xfId="0" applyFont="1" applyBorder="1" applyProtection="1"/>
    <xf numFmtId="0" fontId="23" fillId="0" borderId="46" xfId="0" applyFont="1" applyBorder="1" applyAlignment="1" applyProtection="1">
      <alignment horizontal="center"/>
    </xf>
    <xf numFmtId="0" fontId="28" fillId="0" borderId="0" xfId="0" applyFont="1"/>
    <xf numFmtId="0" fontId="29" fillId="0" borderId="0" xfId="0" applyFont="1"/>
    <xf numFmtId="0" fontId="29" fillId="0" borderId="0" xfId="0" applyFont="1" applyAlignment="1"/>
    <xf numFmtId="0" fontId="31" fillId="0" borderId="0" xfId="0" applyFont="1"/>
    <xf numFmtId="0" fontId="32" fillId="0" borderId="0" xfId="0" applyFont="1" applyAlignment="1"/>
    <xf numFmtId="0" fontId="22" fillId="0" borderId="0" xfId="0" applyFont="1" applyAlignment="1">
      <alignment horizontal="left" wrapText="1"/>
    </xf>
    <xf numFmtId="0" fontId="34" fillId="0" borderId="0" xfId="0" applyFont="1" applyBorder="1"/>
    <xf numFmtId="0" fontId="23" fillId="0" borderId="0" xfId="0" applyFont="1"/>
    <xf numFmtId="0" fontId="35" fillId="0" borderId="0" xfId="0" applyFont="1" applyBorder="1"/>
    <xf numFmtId="0" fontId="23" fillId="0" borderId="0" xfId="0" applyFont="1" applyBorder="1" applyProtection="1"/>
    <xf numFmtId="0" fontId="0" fillId="0" borderId="0" xfId="0" applyBorder="1"/>
    <xf numFmtId="0" fontId="23" fillId="0" borderId="0" xfId="0" applyFont="1" applyBorder="1"/>
    <xf numFmtId="0" fontId="23" fillId="0" borderId="0" xfId="0" applyFont="1" applyBorder="1" applyAlignment="1" applyProtection="1">
      <alignment horizontal="left" vertical="top" wrapText="1"/>
      <protection locked="0"/>
    </xf>
    <xf numFmtId="0" fontId="0" fillId="0" borderId="0" xfId="0" applyAlignment="1">
      <alignment horizontal="left"/>
    </xf>
    <xf numFmtId="0" fontId="6" fillId="2" borderId="9" xfId="0" applyFont="1" applyFill="1" applyBorder="1" applyAlignment="1">
      <alignment horizontal="left"/>
    </xf>
    <xf numFmtId="0" fontId="6" fillId="2" borderId="1" xfId="0" applyFont="1" applyFill="1" applyBorder="1" applyAlignment="1">
      <alignment horizontal="left"/>
    </xf>
    <xf numFmtId="0" fontId="6" fillId="2" borderId="0" xfId="0" applyFont="1" applyFill="1" applyBorder="1" applyAlignment="1">
      <alignment horizontal="left"/>
    </xf>
    <xf numFmtId="0" fontId="6" fillId="2" borderId="33" xfId="0" applyFont="1" applyFill="1" applyBorder="1" applyAlignment="1">
      <alignment horizontal="left"/>
    </xf>
    <xf numFmtId="0" fontId="6" fillId="2" borderId="2" xfId="0" applyFont="1" applyFill="1" applyBorder="1" applyAlignment="1">
      <alignment horizontal="left"/>
    </xf>
    <xf numFmtId="0" fontId="5" fillId="0" borderId="0" xfId="0" applyFont="1" applyAlignment="1">
      <alignment horizontal="left" wrapText="1"/>
    </xf>
    <xf numFmtId="0" fontId="37" fillId="0" borderId="0" xfId="0" applyFont="1" applyAlignment="1" applyProtection="1">
      <alignment horizontal="left"/>
      <protection locked="0"/>
    </xf>
    <xf numFmtId="0" fontId="14" fillId="0" borderId="0" xfId="0" applyFont="1" applyBorder="1" applyAlignment="1"/>
    <xf numFmtId="0" fontId="14" fillId="0" borderId="0" xfId="0" applyFont="1" applyFill="1" applyBorder="1" applyAlignment="1"/>
    <xf numFmtId="0" fontId="6" fillId="2" borderId="54" xfId="0" applyNumberFormat="1" applyFont="1" applyFill="1" applyBorder="1" applyAlignment="1" applyProtection="1">
      <alignment horizontal="left" vertical="center"/>
      <protection locked="0"/>
    </xf>
    <xf numFmtId="0" fontId="23" fillId="0" borderId="0" xfId="0" applyFont="1" applyAlignment="1">
      <alignment horizontal="left"/>
    </xf>
    <xf numFmtId="0" fontId="23" fillId="0" borderId="0" xfId="0" applyFont="1" applyBorder="1" applyAlignment="1">
      <alignment horizontal="left"/>
    </xf>
    <xf numFmtId="0" fontId="0" fillId="0" borderId="0" xfId="0" applyBorder="1" applyAlignment="1">
      <alignment horizontal="left"/>
    </xf>
    <xf numFmtId="0" fontId="0" fillId="0" borderId="0" xfId="0" applyBorder="1" applyAlignment="1" applyProtection="1">
      <alignment horizontal="left"/>
      <protection locked="0"/>
    </xf>
    <xf numFmtId="0" fontId="7" fillId="0" borderId="0" xfId="0" applyFont="1" applyAlignment="1">
      <alignment horizontal="left"/>
    </xf>
    <xf numFmtId="0" fontId="0" fillId="0" borderId="0" xfId="0" applyAlignment="1">
      <alignment horizontal="left" wrapText="1"/>
    </xf>
    <xf numFmtId="0" fontId="23" fillId="0" borderId="0" xfId="0" applyFont="1" applyAlignment="1">
      <alignment horizontal="center"/>
    </xf>
    <xf numFmtId="0" fontId="6" fillId="3" borderId="16" xfId="0" applyFont="1" applyFill="1" applyBorder="1" applyAlignment="1" applyProtection="1">
      <alignment horizontal="left" vertical="center" wrapText="1"/>
    </xf>
    <xf numFmtId="0" fontId="6" fillId="2" borderId="2" xfId="0" applyFont="1" applyFill="1" applyBorder="1" applyAlignment="1" applyProtection="1">
      <alignment horizontal="left" vertical="center"/>
      <protection locked="0"/>
    </xf>
    <xf numFmtId="0" fontId="6" fillId="2" borderId="54" xfId="0" applyFont="1" applyFill="1" applyBorder="1" applyAlignment="1" applyProtection="1">
      <alignment vertical="center" wrapText="1"/>
      <protection locked="0"/>
    </xf>
    <xf numFmtId="164" fontId="6" fillId="2" borderId="13" xfId="0" applyNumberFormat="1" applyFont="1" applyFill="1" applyBorder="1" applyAlignment="1" applyProtection="1">
      <alignment horizontal="left" vertical="center"/>
      <protection locked="0"/>
    </xf>
    <xf numFmtId="0" fontId="6" fillId="2" borderId="41" xfId="0"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6" fillId="2" borderId="13" xfId="0" applyFont="1" applyFill="1" applyBorder="1" applyAlignment="1" applyProtection="1">
      <alignment horizontal="center" vertical="center" wrapText="1"/>
      <protection locked="0"/>
    </xf>
    <xf numFmtId="0" fontId="40" fillId="0" borderId="4" xfId="0" applyFont="1" applyBorder="1" applyAlignment="1" applyProtection="1">
      <alignment horizontal="center"/>
      <protection locked="0"/>
    </xf>
    <xf numFmtId="0" fontId="40" fillId="0" borderId="0" xfId="0" applyFont="1" applyBorder="1" applyAlignment="1" applyProtection="1">
      <alignment horizontal="center"/>
    </xf>
    <xf numFmtId="0" fontId="40" fillId="0" borderId="24" xfId="0" applyFont="1" applyBorder="1" applyAlignment="1" applyProtection="1">
      <alignment horizontal="left"/>
    </xf>
    <xf numFmtId="0" fontId="5" fillId="0" borderId="9" xfId="0" applyFont="1" applyBorder="1"/>
    <xf numFmtId="0" fontId="5" fillId="0" borderId="17" xfId="0" applyFont="1" applyBorder="1"/>
    <xf numFmtId="0" fontId="5" fillId="0" borderId="15" xfId="0" applyFont="1" applyBorder="1"/>
    <xf numFmtId="0" fontId="5" fillId="0" borderId="0" xfId="0" applyFont="1" applyProtection="1"/>
    <xf numFmtId="0" fontId="6" fillId="2" borderId="13" xfId="0" applyFont="1" applyFill="1" applyBorder="1" applyAlignment="1" applyProtection="1">
      <alignment horizontal="center" vertical="center" wrapText="1"/>
      <protection locked="0"/>
    </xf>
    <xf numFmtId="0" fontId="6" fillId="3" borderId="51" xfId="0" applyFont="1" applyFill="1" applyBorder="1" applyAlignment="1" applyProtection="1">
      <alignment horizontal="left" vertical="center"/>
    </xf>
    <xf numFmtId="0" fontId="6" fillId="3" borderId="16" xfId="0" applyFont="1" applyFill="1" applyBorder="1" applyAlignment="1" applyProtection="1">
      <alignment horizontal="left" vertical="center" wrapText="1"/>
    </xf>
    <xf numFmtId="0" fontId="0" fillId="0" borderId="0" xfId="0" applyAlignment="1">
      <alignment horizontal="center"/>
    </xf>
    <xf numFmtId="166" fontId="0" fillId="0" borderId="4" xfId="0" applyNumberFormat="1" applyBorder="1" applyAlignment="1" applyProtection="1">
      <alignment horizontal="left" vertical="center" wrapText="1"/>
      <protection locked="0"/>
    </xf>
    <xf numFmtId="166" fontId="0" fillId="0" borderId="59" xfId="0" applyNumberFormat="1" applyBorder="1" applyAlignment="1">
      <alignment horizontal="left" vertical="center" wrapText="1"/>
    </xf>
    <xf numFmtId="0" fontId="6" fillId="0" borderId="53" xfId="0" applyFont="1" applyBorder="1" applyAlignment="1">
      <alignment horizontal="left" vertical="center"/>
    </xf>
    <xf numFmtId="0" fontId="0" fillId="0" borderId="60" xfId="0" applyBorder="1" applyAlignment="1">
      <alignment horizontal="left"/>
    </xf>
    <xf numFmtId="165" fontId="3" fillId="0" borderId="4" xfId="0" applyNumberFormat="1" applyFont="1" applyBorder="1" applyAlignment="1" applyProtection="1">
      <alignment horizontal="left" vertical="center" wrapText="1"/>
      <protection locked="0"/>
    </xf>
    <xf numFmtId="165" fontId="3" fillId="0" borderId="59" xfId="0" applyNumberFormat="1" applyFont="1" applyBorder="1" applyAlignment="1">
      <alignment horizontal="left" vertical="center" wrapText="1"/>
    </xf>
    <xf numFmtId="1" fontId="40" fillId="0" borderId="3" xfId="0" applyNumberFormat="1" applyFont="1" applyBorder="1" applyAlignment="1" applyProtection="1">
      <alignment horizontal="center"/>
    </xf>
    <xf numFmtId="0" fontId="6" fillId="0" borderId="0" xfId="0" applyFont="1" applyFill="1" applyBorder="1" applyAlignment="1" applyProtection="1">
      <alignment horizontal="left" vertical="center" wrapText="1"/>
    </xf>
    <xf numFmtId="0" fontId="6" fillId="3" borderId="5" xfId="0" applyFont="1" applyFill="1" applyBorder="1" applyAlignment="1" applyProtection="1">
      <alignment horizontal="left" vertical="center"/>
    </xf>
    <xf numFmtId="0" fontId="6" fillId="3" borderId="46" xfId="0" applyFont="1" applyFill="1" applyBorder="1" applyAlignment="1" applyProtection="1">
      <alignment horizontal="left" vertical="center" wrapText="1"/>
    </xf>
    <xf numFmtId="0" fontId="6" fillId="3" borderId="51" xfId="0" applyFont="1" applyFill="1" applyBorder="1" applyAlignment="1" applyProtection="1">
      <alignment horizontal="left" vertical="center" wrapText="1"/>
    </xf>
    <xf numFmtId="0" fontId="6" fillId="3" borderId="8" xfId="0" applyFont="1" applyFill="1" applyBorder="1" applyAlignment="1" applyProtection="1">
      <alignment horizontal="left" vertical="center" wrapText="1"/>
    </xf>
    <xf numFmtId="0" fontId="6" fillId="3" borderId="67" xfId="0" applyFont="1" applyFill="1" applyBorder="1" applyAlignment="1" applyProtection="1">
      <alignment horizontal="left" vertical="center" wrapText="1"/>
    </xf>
    <xf numFmtId="1" fontId="40" fillId="0" borderId="51" xfId="0" applyNumberFormat="1" applyFont="1" applyBorder="1" applyAlignment="1" applyProtection="1">
      <alignment horizontal="center"/>
      <protection locked="0"/>
    </xf>
    <xf numFmtId="0" fontId="41" fillId="0" borderId="0" xfId="1" applyFill="1" applyBorder="1" applyAlignment="1">
      <alignment horizontal="left" vertical="center"/>
    </xf>
    <xf numFmtId="0" fontId="6" fillId="0" borderId="0" xfId="0" applyFont="1" applyAlignment="1" applyProtection="1">
      <alignment vertical="center"/>
    </xf>
    <xf numFmtId="0" fontId="10" fillId="0" borderId="0" xfId="0" applyFont="1" applyAlignment="1" applyProtection="1">
      <alignment vertical="center"/>
    </xf>
    <xf numFmtId="0" fontId="6" fillId="0" borderId="0" xfId="0" applyFont="1" applyAlignment="1">
      <alignment vertical="center"/>
    </xf>
    <xf numFmtId="164" fontId="6" fillId="2" borderId="2" xfId="0" applyNumberFormat="1" applyFont="1" applyFill="1" applyBorder="1" applyAlignment="1" applyProtection="1">
      <alignment horizontal="left" vertical="center"/>
      <protection locked="0"/>
    </xf>
    <xf numFmtId="164" fontId="6" fillId="2" borderId="0" xfId="0" applyNumberFormat="1" applyFont="1" applyFill="1" applyBorder="1" applyAlignment="1" applyProtection="1">
      <alignment horizontal="left" vertical="center"/>
      <protection locked="0"/>
    </xf>
    <xf numFmtId="0" fontId="12" fillId="0" borderId="0" xfId="0" applyFont="1" applyAlignme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6" fillId="0" borderId="0" xfId="0" applyFont="1" applyFill="1" applyBorder="1" applyAlignment="1" applyProtection="1">
      <alignment vertical="center" wrapText="1"/>
    </xf>
    <xf numFmtId="0" fontId="6"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vertical="center"/>
      <protection locked="0"/>
    </xf>
    <xf numFmtId="0" fontId="6" fillId="2" borderId="59" xfId="0" applyFont="1" applyFill="1" applyBorder="1" applyAlignment="1" applyProtection="1">
      <alignment horizontal="center" vertical="center"/>
      <protection locked="0"/>
    </xf>
    <xf numFmtId="0" fontId="6" fillId="2" borderId="67" xfId="0" applyFont="1" applyFill="1" applyBorder="1" applyAlignment="1" applyProtection="1">
      <alignment horizontal="center" vertical="center"/>
      <protection locked="0"/>
    </xf>
    <xf numFmtId="0" fontId="2" fillId="0" borderId="0" xfId="2"/>
    <xf numFmtId="49" fontId="6" fillId="2" borderId="54" xfId="0" applyNumberFormat="1" applyFont="1" applyFill="1" applyBorder="1" applyAlignment="1" applyProtection="1">
      <alignment horizontal="left" vertical="center" wrapText="1"/>
      <protection locked="0"/>
    </xf>
    <xf numFmtId="0" fontId="6" fillId="2" borderId="14" xfId="0" applyFont="1" applyFill="1" applyBorder="1" applyAlignment="1" applyProtection="1">
      <alignment horizontal="center" vertical="center" wrapText="1"/>
      <protection locked="0"/>
    </xf>
    <xf numFmtId="0" fontId="35" fillId="3" borderId="53" xfId="0" applyFont="1" applyFill="1" applyBorder="1" applyProtection="1">
      <protection locked="0"/>
    </xf>
    <xf numFmtId="0" fontId="23" fillId="3" borderId="53" xfId="0" applyFont="1" applyFill="1" applyBorder="1" applyProtection="1"/>
    <xf numFmtId="0" fontId="23" fillId="3" borderId="5" xfId="0" applyFont="1" applyFill="1" applyBorder="1" applyProtection="1"/>
    <xf numFmtId="0" fontId="6" fillId="3" borderId="13"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34" xfId="0" applyFont="1" applyFill="1" applyBorder="1" applyAlignment="1" applyProtection="1">
      <alignment vertical="center"/>
    </xf>
    <xf numFmtId="0" fontId="6" fillId="3" borderId="30" xfId="0" applyFont="1" applyFill="1" applyBorder="1" applyAlignment="1">
      <alignment vertical="center"/>
    </xf>
    <xf numFmtId="0" fontId="6" fillId="3" borderId="59" xfId="0" applyFont="1" applyFill="1" applyBorder="1" applyAlignment="1" applyProtection="1">
      <alignment horizontal="center" vertical="center"/>
    </xf>
    <xf numFmtId="0" fontId="6" fillId="3" borderId="10" xfId="0" applyFont="1" applyFill="1" applyBorder="1" applyAlignment="1" applyProtection="1">
      <alignment horizontal="left" vertical="center"/>
    </xf>
    <xf numFmtId="0" fontId="43" fillId="3" borderId="5" xfId="0" applyNumberFormat="1" applyFont="1" applyFill="1" applyBorder="1" applyAlignment="1">
      <alignment vertical="center"/>
    </xf>
    <xf numFmtId="0" fontId="43" fillId="3" borderId="0" xfId="0" applyFont="1" applyFill="1" applyBorder="1" applyAlignment="1">
      <alignment vertical="center"/>
    </xf>
    <xf numFmtId="0" fontId="43" fillId="3" borderId="9" xfId="0" applyFont="1" applyFill="1" applyBorder="1" applyAlignment="1">
      <alignment vertical="center"/>
    </xf>
    <xf numFmtId="1" fontId="6" fillId="3" borderId="5" xfId="0" applyNumberFormat="1" applyFont="1" applyFill="1" applyBorder="1" applyAlignment="1">
      <alignment vertical="center"/>
    </xf>
    <xf numFmtId="1" fontId="6" fillId="3" borderId="0" xfId="0" applyNumberFormat="1" applyFont="1" applyFill="1" applyBorder="1" applyAlignment="1">
      <alignment vertical="center"/>
    </xf>
    <xf numFmtId="0" fontId="6" fillId="3" borderId="9" xfId="0" applyFont="1" applyFill="1" applyBorder="1" applyAlignment="1">
      <alignment vertical="center"/>
    </xf>
    <xf numFmtId="0" fontId="6" fillId="3" borderId="5" xfId="0" applyFont="1" applyFill="1" applyBorder="1" applyAlignment="1">
      <alignment vertical="center"/>
    </xf>
    <xf numFmtId="0" fontId="6" fillId="3" borderId="0" xfId="0" applyFont="1" applyFill="1" applyBorder="1" applyAlignment="1">
      <alignment vertical="center"/>
    </xf>
    <xf numFmtId="0" fontId="43" fillId="3" borderId="5" xfId="0" applyFont="1" applyFill="1" applyBorder="1" applyAlignment="1">
      <alignment vertical="center"/>
    </xf>
    <xf numFmtId="0" fontId="6" fillId="3" borderId="33" xfId="0" applyFont="1" applyFill="1" applyBorder="1" applyAlignment="1">
      <alignment horizontal="left" vertical="center"/>
    </xf>
    <xf numFmtId="0" fontId="6" fillId="3" borderId="2" xfId="0" applyFont="1" applyFill="1" applyBorder="1" applyAlignment="1">
      <alignment horizontal="left" vertical="center"/>
    </xf>
    <xf numFmtId="0" fontId="6" fillId="3" borderId="12" xfId="0" applyFont="1" applyFill="1" applyBorder="1" applyAlignment="1" applyProtection="1">
      <alignment vertical="center"/>
    </xf>
    <xf numFmtId="0" fontId="6" fillId="3" borderId="14" xfId="0" applyFont="1" applyFill="1" applyBorder="1" applyAlignment="1" applyProtection="1">
      <alignment vertical="center"/>
    </xf>
    <xf numFmtId="0" fontId="6" fillId="3" borderId="13" xfId="0" applyFont="1" applyFill="1" applyBorder="1" applyAlignment="1" applyProtection="1">
      <alignment vertical="center"/>
    </xf>
    <xf numFmtId="0" fontId="10" fillId="3" borderId="1" xfId="0" applyFont="1" applyFill="1" applyBorder="1" applyAlignment="1" applyProtection="1">
      <alignment vertical="center"/>
    </xf>
    <xf numFmtId="14" fontId="10" fillId="3" borderId="0" xfId="0" applyNumberFormat="1" applyFont="1" applyFill="1" applyBorder="1" applyAlignment="1" applyProtection="1">
      <alignment vertical="center"/>
    </xf>
    <xf numFmtId="14" fontId="10" fillId="3" borderId="8" xfId="0" applyNumberFormat="1" applyFont="1" applyFill="1" applyBorder="1" applyAlignment="1" applyProtection="1">
      <alignment vertical="center"/>
    </xf>
    <xf numFmtId="0" fontId="10" fillId="3" borderId="9" xfId="0" applyFont="1" applyFill="1" applyBorder="1" applyAlignment="1" applyProtection="1">
      <alignment vertical="center"/>
    </xf>
    <xf numFmtId="0" fontId="6" fillId="3" borderId="19" xfId="0" applyFont="1" applyFill="1" applyBorder="1" applyAlignment="1" applyProtection="1">
      <alignment vertical="center"/>
    </xf>
    <xf numFmtId="0" fontId="6" fillId="3" borderId="20" xfId="0" applyFont="1" applyFill="1" applyBorder="1" applyAlignment="1" applyProtection="1">
      <alignment vertical="center"/>
    </xf>
    <xf numFmtId="0" fontId="6" fillId="3" borderId="23" xfId="0" applyFont="1" applyFill="1" applyBorder="1" applyAlignment="1" applyProtection="1">
      <alignment vertical="center"/>
    </xf>
    <xf numFmtId="168" fontId="6" fillId="3" borderId="0" xfId="0" applyNumberFormat="1" applyFont="1" applyFill="1" applyBorder="1" applyAlignment="1" applyProtection="1">
      <alignment horizontal="center" vertical="center"/>
    </xf>
    <xf numFmtId="1" fontId="20" fillId="4" borderId="55" xfId="0" applyNumberFormat="1" applyFont="1" applyFill="1" applyBorder="1" applyAlignment="1"/>
    <xf numFmtId="0" fontId="23" fillId="4" borderId="3" xfId="0" applyFont="1" applyFill="1" applyBorder="1" applyAlignment="1"/>
    <xf numFmtId="0" fontId="23" fillId="4" borderId="24" xfId="0" applyFont="1" applyFill="1" applyBorder="1" applyAlignment="1"/>
    <xf numFmtId="0" fontId="23" fillId="4" borderId="25" xfId="0" applyFont="1" applyFill="1" applyBorder="1" applyAlignment="1"/>
    <xf numFmtId="0" fontId="11" fillId="4" borderId="6" xfId="0" applyFont="1" applyFill="1" applyBorder="1" applyAlignment="1" applyProtection="1">
      <alignment horizontal="left" vertical="center"/>
    </xf>
    <xf numFmtId="0" fontId="11" fillId="4" borderId="14" xfId="0" applyFont="1" applyFill="1" applyBorder="1" applyAlignment="1" applyProtection="1">
      <alignment horizontal="left" vertical="center"/>
    </xf>
    <xf numFmtId="0" fontId="11" fillId="4" borderId="15" xfId="0" applyFont="1" applyFill="1" applyBorder="1" applyAlignment="1" applyProtection="1">
      <alignment horizontal="left" vertical="center"/>
    </xf>
    <xf numFmtId="0" fontId="6" fillId="4" borderId="5" xfId="0" applyFont="1" applyFill="1" applyBorder="1" applyAlignment="1">
      <alignment horizontal="left"/>
    </xf>
    <xf numFmtId="0" fontId="23" fillId="4" borderId="9" xfId="0" applyFont="1" applyFill="1" applyBorder="1" applyAlignment="1" applyProtection="1">
      <alignment horizontal="left" vertical="center"/>
    </xf>
    <xf numFmtId="0" fontId="21" fillId="4" borderId="10" xfId="0" applyFont="1" applyFill="1" applyBorder="1" applyAlignment="1">
      <alignment horizontal="left"/>
    </xf>
    <xf numFmtId="0" fontId="21" fillId="4" borderId="18" xfId="0" applyFont="1" applyFill="1" applyBorder="1" applyAlignment="1">
      <alignment horizontal="left"/>
    </xf>
    <xf numFmtId="0" fontId="20" fillId="4" borderId="11" xfId="0" applyFont="1" applyFill="1" applyBorder="1" applyAlignment="1">
      <alignment horizontal="left" vertical="center"/>
    </xf>
    <xf numFmtId="0" fontId="20" fillId="4" borderId="18" xfId="0" applyFont="1" applyFill="1" applyBorder="1" applyAlignment="1">
      <alignment horizontal="left" vertical="center"/>
    </xf>
    <xf numFmtId="0" fontId="7" fillId="4" borderId="39" xfId="0" applyFont="1" applyFill="1" applyBorder="1" applyAlignment="1">
      <alignment horizontal="left"/>
    </xf>
    <xf numFmtId="0" fontId="0" fillId="4" borderId="36" xfId="0" applyFill="1" applyBorder="1" applyAlignment="1">
      <alignment horizontal="left"/>
    </xf>
    <xf numFmtId="0" fontId="5" fillId="4" borderId="58" xfId="0" applyFont="1" applyFill="1" applyBorder="1" applyAlignment="1">
      <alignment horizontal="left"/>
    </xf>
    <xf numFmtId="0" fontId="5" fillId="4" borderId="53" xfId="0" applyFont="1" applyFill="1" applyBorder="1" applyAlignment="1">
      <alignment horizontal="left"/>
    </xf>
    <xf numFmtId="0" fontId="5" fillId="4" borderId="60" xfId="0" applyFont="1" applyFill="1" applyBorder="1" applyAlignment="1">
      <alignment horizontal="left"/>
    </xf>
    <xf numFmtId="0" fontId="6" fillId="3" borderId="5" xfId="0" applyFont="1" applyFill="1" applyBorder="1" applyAlignment="1">
      <alignment horizontal="left"/>
    </xf>
    <xf numFmtId="0" fontId="23" fillId="3" borderId="33" xfId="0" applyFont="1" applyFill="1" applyBorder="1" applyAlignment="1" applyProtection="1">
      <alignment horizontal="left" vertical="center" wrapText="1"/>
      <protection locked="0"/>
    </xf>
    <xf numFmtId="0" fontId="23" fillId="3" borderId="2" xfId="0" applyFont="1" applyFill="1" applyBorder="1" applyAlignment="1" applyProtection="1">
      <alignment horizontal="left" vertical="center" wrapText="1"/>
      <protection locked="0"/>
    </xf>
    <xf numFmtId="0" fontId="23" fillId="3" borderId="16" xfId="0" applyFont="1" applyFill="1" applyBorder="1" applyAlignment="1" applyProtection="1">
      <alignment horizontal="left" vertical="center" wrapText="1"/>
      <protection locked="0"/>
    </xf>
    <xf numFmtId="0" fontId="23" fillId="3" borderId="3" xfId="0" applyFont="1" applyFill="1" applyBorder="1" applyAlignment="1" applyProtection="1">
      <alignment horizontal="left" vertical="center" wrapText="1"/>
      <protection locked="0"/>
    </xf>
    <xf numFmtId="0" fontId="23" fillId="3" borderId="25" xfId="0" applyFont="1" applyFill="1" applyBorder="1" applyAlignment="1" applyProtection="1">
      <alignment horizontal="left" vertical="center" wrapText="1"/>
      <protection locked="0"/>
    </xf>
    <xf numFmtId="0" fontId="23" fillId="3" borderId="1" xfId="0" applyFont="1" applyFill="1" applyBorder="1" applyAlignment="1" applyProtection="1">
      <alignment horizontal="left" vertical="center" wrapText="1"/>
      <protection locked="0"/>
    </xf>
    <xf numFmtId="0" fontId="23" fillId="3" borderId="0" xfId="0" applyFont="1" applyFill="1" applyBorder="1" applyAlignment="1" applyProtection="1">
      <alignment horizontal="left" vertical="center" wrapText="1"/>
      <protection locked="0"/>
    </xf>
    <xf numFmtId="0" fontId="23" fillId="3" borderId="8" xfId="0" applyFont="1" applyFill="1" applyBorder="1" applyAlignment="1" applyProtection="1">
      <alignment horizontal="left" vertical="center" wrapText="1"/>
      <protection locked="0"/>
    </xf>
    <xf numFmtId="0" fontId="23" fillId="3" borderId="6" xfId="0" applyFont="1" applyFill="1" applyBorder="1" applyAlignment="1" applyProtection="1">
      <alignment horizontal="left" vertical="center" wrapText="1"/>
      <protection locked="0"/>
    </xf>
    <xf numFmtId="0" fontId="23" fillId="3" borderId="13" xfId="0" applyFont="1" applyFill="1" applyBorder="1" applyAlignment="1" applyProtection="1">
      <alignment horizontal="left" vertical="center" wrapText="1"/>
      <protection locked="0"/>
    </xf>
    <xf numFmtId="0" fontId="23" fillId="3" borderId="24" xfId="0" applyFont="1" applyFill="1" applyBorder="1" applyAlignment="1" applyProtection="1">
      <alignment horizontal="left" vertical="center"/>
      <protection locked="0"/>
    </xf>
    <xf numFmtId="0" fontId="23" fillId="3" borderId="14" xfId="0" applyFont="1" applyFill="1" applyBorder="1" applyAlignment="1" applyProtection="1">
      <alignment horizontal="left" vertical="center"/>
      <protection locked="0"/>
    </xf>
    <xf numFmtId="0" fontId="23" fillId="3" borderId="15" xfId="0" applyFont="1" applyFill="1" applyBorder="1" applyAlignment="1" applyProtection="1">
      <alignment horizontal="left" vertical="center"/>
      <protection locked="0"/>
    </xf>
    <xf numFmtId="1" fontId="26" fillId="3" borderId="0" xfId="0" applyNumberFormat="1" applyFont="1" applyFill="1" applyBorder="1" applyAlignment="1" applyProtection="1">
      <alignment horizontal="left" vertical="center"/>
      <protection locked="0"/>
    </xf>
    <xf numFmtId="0" fontId="5" fillId="3" borderId="61" xfId="0" applyFont="1" applyFill="1" applyBorder="1" applyAlignment="1">
      <alignment horizontal="left"/>
    </xf>
    <xf numFmtId="14" fontId="5" fillId="3" borderId="62" xfId="0" applyNumberFormat="1" applyFont="1" applyFill="1" applyBorder="1" applyAlignment="1">
      <alignment horizontal="left"/>
    </xf>
    <xf numFmtId="0" fontId="36" fillId="0" borderId="19" xfId="0" applyFont="1" applyBorder="1" applyAlignment="1">
      <alignment horizontal="center"/>
    </xf>
    <xf numFmtId="0" fontId="0" fillId="4" borderId="35" xfId="0" applyFill="1" applyBorder="1" applyAlignment="1">
      <alignment horizontal="left"/>
    </xf>
    <xf numFmtId="0" fontId="6" fillId="2" borderId="4" xfId="0" applyFont="1" applyFill="1" applyBorder="1"/>
    <xf numFmtId="0" fontId="23" fillId="3" borderId="7" xfId="0" applyFont="1" applyFill="1" applyBorder="1"/>
    <xf numFmtId="0" fontId="23" fillId="3" borderId="51" xfId="0" applyFont="1" applyFill="1" applyBorder="1"/>
    <xf numFmtId="0" fontId="23" fillId="2" borderId="4" xfId="0"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protection locked="0"/>
    </xf>
    <xf numFmtId="0" fontId="23" fillId="2" borderId="4" xfId="0" applyFont="1" applyFill="1" applyBorder="1" applyProtection="1"/>
    <xf numFmtId="0" fontId="23" fillId="2" borderId="4" xfId="0" applyFont="1" applyFill="1" applyBorder="1"/>
    <xf numFmtId="0" fontId="6" fillId="2" borderId="54" xfId="0" applyFont="1" applyFill="1" applyBorder="1"/>
    <xf numFmtId="0" fontId="23" fillId="2" borderId="54" xfId="0" applyFont="1" applyFill="1" applyBorder="1" applyAlignment="1" applyProtection="1">
      <alignment horizontal="center" vertical="center"/>
      <protection locked="0"/>
    </xf>
    <xf numFmtId="0" fontId="23" fillId="2" borderId="54" xfId="0" applyFont="1" applyFill="1" applyBorder="1"/>
    <xf numFmtId="0" fontId="33" fillId="4" borderId="39" xfId="0" applyFont="1" applyFill="1" applyBorder="1"/>
    <xf numFmtId="0" fontId="6" fillId="3" borderId="6" xfId="0" applyFont="1" applyFill="1" applyBorder="1" applyAlignment="1" applyProtection="1">
      <alignment horizontal="left" vertical="center" wrapText="1"/>
    </xf>
    <xf numFmtId="0" fontId="6" fillId="2" borderId="4" xfId="0" applyFont="1" applyFill="1" applyBorder="1" applyAlignment="1" applyProtection="1">
      <alignment horizontal="left" vertical="center" wrapText="1"/>
    </xf>
    <xf numFmtId="167" fontId="6" fillId="2" borderId="4" xfId="0" applyNumberFormat="1" applyFont="1" applyFill="1" applyBorder="1" applyAlignment="1" applyProtection="1">
      <alignment horizontal="left" vertical="center" wrapText="1"/>
    </xf>
    <xf numFmtId="0" fontId="6" fillId="2" borderId="54" xfId="0" applyNumberFormat="1" applyFont="1" applyFill="1" applyBorder="1" applyAlignment="1" applyProtection="1">
      <alignment horizontal="left" vertical="center"/>
    </xf>
    <xf numFmtId="1" fontId="6" fillId="2" borderId="4" xfId="0" applyNumberFormat="1" applyFont="1" applyFill="1" applyBorder="1" applyAlignment="1" applyProtection="1">
      <alignment horizontal="left" vertical="center" wrapText="1"/>
    </xf>
    <xf numFmtId="1" fontId="23" fillId="2" borderId="4" xfId="0" applyNumberFormat="1" applyFont="1" applyFill="1" applyBorder="1" applyAlignment="1" applyProtection="1">
      <alignment horizontal="left" vertical="center"/>
    </xf>
    <xf numFmtId="0" fontId="6" fillId="3" borderId="41" xfId="0" applyFont="1" applyFill="1" applyBorder="1" applyAlignment="1" applyProtection="1">
      <alignment horizontal="left" vertical="center" wrapText="1"/>
    </xf>
    <xf numFmtId="0" fontId="6" fillId="3" borderId="24" xfId="0" applyFont="1" applyFill="1" applyBorder="1" applyAlignment="1" applyProtection="1">
      <alignment horizontal="center" vertical="center"/>
    </xf>
    <xf numFmtId="0" fontId="6" fillId="3" borderId="19" xfId="0" applyFont="1" applyFill="1" applyBorder="1" applyAlignment="1" applyProtection="1">
      <alignment horizontal="left" vertical="center" wrapText="1"/>
    </xf>
    <xf numFmtId="14" fontId="10" fillId="3" borderId="0" xfId="0" applyNumberFormat="1" applyFont="1" applyFill="1" applyBorder="1" applyAlignment="1" applyProtection="1">
      <alignment horizontal="left" vertical="center"/>
    </xf>
    <xf numFmtId="0" fontId="6" fillId="3" borderId="14" xfId="0" applyFont="1" applyFill="1" applyBorder="1" applyAlignment="1" applyProtection="1">
      <alignment horizontal="center" vertical="center" wrapText="1"/>
    </xf>
    <xf numFmtId="0" fontId="23" fillId="2" borderId="33" xfId="0" applyFont="1" applyFill="1" applyBorder="1" applyAlignment="1" applyProtection="1">
      <alignment horizontal="left" vertical="center"/>
      <protection locked="0"/>
    </xf>
    <xf numFmtId="0" fontId="23" fillId="2" borderId="2" xfId="0" applyFont="1" applyFill="1" applyBorder="1" applyAlignment="1" applyProtection="1">
      <alignment horizontal="left" vertical="center"/>
      <protection locked="0"/>
    </xf>
    <xf numFmtId="0" fontId="6" fillId="2" borderId="44" xfId="0" applyFont="1" applyFill="1" applyBorder="1" applyAlignment="1" applyProtection="1">
      <alignment horizontal="center" vertical="center"/>
    </xf>
    <xf numFmtId="0" fontId="6" fillId="3" borderId="12" xfId="0" applyFont="1" applyFill="1" applyBorder="1" applyAlignment="1" applyProtection="1">
      <alignment vertical="center" wrapText="1"/>
    </xf>
    <xf numFmtId="0" fontId="6" fillId="3" borderId="54" xfId="0" applyFont="1" applyFill="1" applyBorder="1" applyAlignment="1" applyProtection="1">
      <alignment horizontal="center" vertical="center"/>
    </xf>
    <xf numFmtId="0" fontId="6" fillId="2" borderId="54" xfId="0" applyFont="1" applyFill="1" applyBorder="1" applyAlignment="1" applyProtection="1">
      <alignment horizontal="center" vertical="center"/>
      <protection locked="0"/>
    </xf>
    <xf numFmtId="0" fontId="6" fillId="3" borderId="51" xfId="0" applyFont="1" applyFill="1" applyBorder="1" applyAlignment="1" applyProtection="1">
      <alignment horizontal="left" vertical="center"/>
    </xf>
    <xf numFmtId="0" fontId="6" fillId="3" borderId="8" xfId="0" applyFont="1" applyFill="1" applyBorder="1" applyAlignment="1" applyProtection="1">
      <alignment horizontal="left" vertical="center" wrapText="1"/>
    </xf>
    <xf numFmtId="14" fontId="6" fillId="3" borderId="2" xfId="0" applyNumberFormat="1" applyFont="1" applyFill="1" applyBorder="1" applyAlignment="1" applyProtection="1">
      <alignment horizontal="center" vertical="center"/>
      <protection locked="0"/>
    </xf>
    <xf numFmtId="0" fontId="6" fillId="3" borderId="51" xfId="0" applyFont="1" applyFill="1" applyBorder="1" applyAlignment="1" applyProtection="1">
      <alignment horizontal="center" vertical="center"/>
    </xf>
    <xf numFmtId="14" fontId="6" fillId="3" borderId="51" xfId="0" applyNumberFormat="1" applyFont="1" applyFill="1" applyBorder="1" applyAlignment="1" applyProtection="1">
      <alignment horizontal="center" vertical="center"/>
      <protection locked="0"/>
    </xf>
    <xf numFmtId="0" fontId="6" fillId="3" borderId="51" xfId="0" applyFont="1" applyFill="1" applyBorder="1" applyAlignment="1" applyProtection="1">
      <alignment vertical="center"/>
    </xf>
    <xf numFmtId="0" fontId="6" fillId="3" borderId="54" xfId="0" applyFont="1" applyFill="1" applyBorder="1" applyAlignment="1" applyProtection="1">
      <alignment horizontal="left" vertical="center" wrapText="1"/>
    </xf>
    <xf numFmtId="0" fontId="6" fillId="0" borderId="13" xfId="0" applyFont="1" applyBorder="1" applyAlignment="1" applyProtection="1">
      <alignment horizontal="center" vertical="center"/>
      <protection locked="0"/>
    </xf>
    <xf numFmtId="0" fontId="23" fillId="2" borderId="54" xfId="0" applyFont="1" applyFill="1" applyBorder="1" applyAlignment="1" applyProtection="1">
      <alignment horizontal="left" vertical="center"/>
    </xf>
    <xf numFmtId="0" fontId="6" fillId="3" borderId="4" xfId="0" applyFont="1" applyFill="1" applyBorder="1" applyAlignment="1" applyProtection="1">
      <alignment horizontal="left" vertical="center" wrapText="1"/>
    </xf>
    <xf numFmtId="0" fontId="0" fillId="0" borderId="0" xfId="0" quotePrefix="1" applyAlignment="1"/>
    <xf numFmtId="0" fontId="0" fillId="0" borderId="0" xfId="0" applyAlignment="1"/>
    <xf numFmtId="0" fontId="50" fillId="0" borderId="0" xfId="1" applyFont="1" applyAlignment="1" applyProtection="1">
      <alignment vertical="center"/>
      <protection locked="0"/>
    </xf>
    <xf numFmtId="0" fontId="50" fillId="0" borderId="0" xfId="1" applyFont="1" applyBorder="1" applyAlignment="1" applyProtection="1">
      <alignment vertical="center"/>
      <protection locked="0"/>
    </xf>
    <xf numFmtId="0" fontId="30" fillId="2" borderId="0" xfId="0" applyFont="1" applyFill="1" applyBorder="1" applyAlignment="1">
      <alignment horizontal="left"/>
    </xf>
    <xf numFmtId="0" fontId="29" fillId="0" borderId="0" xfId="0" applyFont="1" applyAlignment="1">
      <alignment horizontal="center"/>
    </xf>
    <xf numFmtId="0" fontId="6" fillId="2" borderId="4" xfId="0" applyFont="1" applyFill="1" applyBorder="1" applyAlignment="1" applyProtection="1">
      <alignment horizontal="center" vertical="center" wrapText="1"/>
      <protection locked="0"/>
    </xf>
    <xf numFmtId="14" fontId="23" fillId="2" borderId="53" xfId="0" applyNumberFormat="1" applyFont="1" applyFill="1" applyBorder="1" applyProtection="1"/>
    <xf numFmtId="14" fontId="25" fillId="4" borderId="24" xfId="0" applyNumberFormat="1" applyFont="1" applyFill="1" applyBorder="1" applyAlignment="1" applyProtection="1">
      <protection locked="0"/>
    </xf>
    <xf numFmtId="0" fontId="5" fillId="3" borderId="0" xfId="0" applyFont="1" applyFill="1"/>
    <xf numFmtId="0" fontId="25" fillId="3" borderId="30" xfId="0" applyNumberFormat="1" applyFont="1" applyFill="1" applyBorder="1" applyAlignment="1" applyProtection="1">
      <protection locked="0"/>
    </xf>
    <xf numFmtId="49" fontId="1" fillId="0" borderId="54" xfId="2" applyNumberFormat="1" applyFont="1" applyBorder="1" applyProtection="1">
      <protection locked="0"/>
    </xf>
    <xf numFmtId="0" fontId="51" fillId="0" borderId="0" xfId="0" applyFont="1" applyBorder="1" applyAlignment="1" applyProtection="1">
      <protection locked="0"/>
    </xf>
    <xf numFmtId="0" fontId="27" fillId="0" borderId="0" xfId="0" applyFont="1" applyBorder="1" applyAlignment="1" applyProtection="1"/>
    <xf numFmtId="0" fontId="27" fillId="0" borderId="9" xfId="0" applyFont="1" applyBorder="1" applyAlignment="1" applyProtection="1"/>
    <xf numFmtId="0" fontId="27" fillId="0" borderId="0" xfId="0" applyFont="1" applyBorder="1" applyAlignment="1" applyProtection="1">
      <alignment horizontal="center" vertical="center" wrapText="1"/>
      <protection locked="0"/>
    </xf>
    <xf numFmtId="0" fontId="50" fillId="0" borderId="0" xfId="1" quotePrefix="1" applyFont="1" applyBorder="1" applyAlignment="1" applyProtection="1">
      <alignment horizontal="center" vertical="center"/>
      <protection locked="0"/>
    </xf>
    <xf numFmtId="0" fontId="42" fillId="0" borderId="0" xfId="0" applyFont="1" applyBorder="1" applyAlignment="1">
      <alignment vertical="center" wrapText="1"/>
    </xf>
    <xf numFmtId="0" fontId="22" fillId="0" borderId="0" xfId="0" applyFont="1" applyAlignment="1">
      <alignment vertical="top" wrapText="1"/>
    </xf>
    <xf numFmtId="0" fontId="6" fillId="2" borderId="34" xfId="0" applyFont="1" applyFill="1" applyBorder="1" applyAlignment="1">
      <alignment horizontal="left"/>
    </xf>
    <xf numFmtId="0" fontId="6" fillId="2" borderId="24" xfId="0" applyFont="1" applyFill="1" applyBorder="1" applyAlignment="1">
      <alignment horizontal="left"/>
    </xf>
    <xf numFmtId="0" fontId="6" fillId="2" borderId="25" xfId="0" applyFont="1" applyFill="1" applyBorder="1" applyAlignment="1">
      <alignment horizontal="left"/>
    </xf>
    <xf numFmtId="0" fontId="5" fillId="3" borderId="19"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31" fillId="0" borderId="62" xfId="0" applyFont="1" applyBorder="1" applyAlignment="1" applyProtection="1">
      <alignment horizontal="center"/>
      <protection locked="0"/>
    </xf>
    <xf numFmtId="0" fontId="31" fillId="0" borderId="63" xfId="0" applyFont="1" applyBorder="1" applyAlignment="1" applyProtection="1">
      <alignment horizontal="center"/>
      <protection locked="0"/>
    </xf>
    <xf numFmtId="0" fontId="6" fillId="0" borderId="1" xfId="0" applyNumberFormat="1" applyFont="1" applyFill="1" applyBorder="1" applyAlignment="1">
      <alignment horizontal="left" vertical="center" wrapText="1"/>
    </xf>
    <xf numFmtId="0" fontId="6" fillId="0" borderId="0" xfId="0" applyNumberFormat="1" applyFont="1" applyFill="1" applyBorder="1" applyAlignment="1">
      <alignment horizontal="left" vertical="center" wrapText="1"/>
    </xf>
    <xf numFmtId="0" fontId="6" fillId="0" borderId="9"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9" xfId="0" applyFont="1" applyFill="1" applyBorder="1" applyAlignment="1">
      <alignment horizontal="left" vertical="center" wrapText="1"/>
    </xf>
    <xf numFmtId="0" fontId="16" fillId="4" borderId="39" xfId="0" applyFont="1" applyFill="1" applyBorder="1" applyAlignment="1" applyProtection="1">
      <alignment horizontal="left" vertical="center"/>
    </xf>
    <xf numFmtId="0" fontId="17" fillId="4" borderId="35" xfId="0" applyFont="1" applyFill="1" applyBorder="1" applyAlignment="1" applyProtection="1">
      <alignment horizontal="left" vertical="center"/>
    </xf>
    <xf numFmtId="0" fontId="17" fillId="4" borderId="36" xfId="0" applyFont="1" applyFill="1" applyBorder="1" applyAlignment="1" applyProtection="1">
      <alignment horizontal="left" vertical="center"/>
    </xf>
    <xf numFmtId="0" fontId="6" fillId="3" borderId="5"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33" xfId="0" applyFont="1" applyFill="1" applyBorder="1" applyAlignment="1" applyProtection="1">
      <alignment horizontal="left" vertical="center" wrapText="1"/>
    </xf>
    <xf numFmtId="0" fontId="6" fillId="3" borderId="2" xfId="0" applyFont="1" applyFill="1" applyBorder="1" applyAlignment="1" applyProtection="1">
      <alignment horizontal="left" vertical="center" wrapText="1"/>
    </xf>
    <xf numFmtId="0" fontId="6" fillId="3" borderId="16" xfId="0" applyFont="1" applyFill="1" applyBorder="1" applyAlignment="1" applyProtection="1">
      <alignment horizontal="left" vertical="center" wrapText="1"/>
    </xf>
    <xf numFmtId="0" fontId="6" fillId="2" borderId="54"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xf>
    <xf numFmtId="0" fontId="6" fillId="2" borderId="14"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3" borderId="54" xfId="0" applyNumberFormat="1" applyFont="1" applyFill="1" applyBorder="1" applyAlignment="1" applyProtection="1">
      <alignment horizontal="left" vertical="center" wrapText="1"/>
    </xf>
    <xf numFmtId="0" fontId="6" fillId="0" borderId="1" xfId="0" applyFont="1" applyBorder="1" applyAlignment="1">
      <alignment horizontal="left" vertical="center" wrapText="1"/>
    </xf>
    <xf numFmtId="0" fontId="6" fillId="0" borderId="0" xfId="0" applyFont="1" applyBorder="1" applyAlignment="1">
      <alignment horizontal="left" vertical="center" wrapText="1"/>
    </xf>
    <xf numFmtId="0" fontId="6" fillId="0" borderId="9" xfId="0" applyFont="1" applyBorder="1" applyAlignment="1">
      <alignment horizontal="left" vertical="center" wrapText="1"/>
    </xf>
    <xf numFmtId="0" fontId="6" fillId="3" borderId="6"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6" fillId="2" borderId="11"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locked="0"/>
    </xf>
    <xf numFmtId="0" fontId="23" fillId="2" borderId="0"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left" vertical="center" wrapText="1"/>
      <protection locked="0"/>
    </xf>
    <xf numFmtId="0" fontId="34" fillId="0" borderId="0" xfId="0" applyFont="1" applyBorder="1" applyAlignment="1" applyProtection="1">
      <alignment horizontal="center"/>
    </xf>
    <xf numFmtId="0" fontId="34" fillId="0" borderId="8" xfId="0" applyFont="1" applyBorder="1" applyAlignment="1" applyProtection="1">
      <alignment horizontal="center"/>
    </xf>
    <xf numFmtId="0" fontId="20" fillId="4" borderId="64" xfId="0" applyFont="1" applyFill="1" applyBorder="1" applyAlignment="1">
      <alignment horizontal="left"/>
    </xf>
    <xf numFmtId="0" fontId="20" fillId="4" borderId="65" xfId="0" applyFont="1" applyFill="1" applyBorder="1" applyAlignment="1">
      <alignment horizontal="left"/>
    </xf>
    <xf numFmtId="0" fontId="20" fillId="4" borderId="66" xfId="0" applyFont="1" applyFill="1" applyBorder="1" applyAlignment="1">
      <alignment horizontal="left"/>
    </xf>
    <xf numFmtId="0" fontId="6" fillId="3" borderId="4" xfId="0" applyFont="1" applyFill="1" applyBorder="1" applyAlignment="1" applyProtection="1">
      <alignment horizontal="left" vertical="center" wrapText="1"/>
    </xf>
    <xf numFmtId="0" fontId="11" fillId="0" borderId="1" xfId="0" applyFont="1" applyBorder="1" applyAlignment="1">
      <alignment horizontal="left" vertical="center" wrapText="1"/>
    </xf>
    <xf numFmtId="0" fontId="11" fillId="0" borderId="0" xfId="0" applyFont="1" applyBorder="1" applyAlignment="1">
      <alignment horizontal="left" vertical="center" wrapText="1"/>
    </xf>
    <xf numFmtId="0" fontId="11" fillId="0" borderId="9"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32" fillId="0" borderId="0" xfId="0" applyFont="1" applyAlignment="1">
      <alignment horizontal="left"/>
    </xf>
    <xf numFmtId="0" fontId="6" fillId="3" borderId="4" xfId="0" applyFont="1" applyFill="1" applyBorder="1" applyAlignment="1">
      <alignment horizontal="center" vertical="center"/>
    </xf>
    <xf numFmtId="0" fontId="6" fillId="3" borderId="54" xfId="0" applyFont="1" applyFill="1" applyBorder="1" applyAlignment="1">
      <alignment horizontal="center" vertical="center"/>
    </xf>
    <xf numFmtId="0" fontId="6" fillId="0" borderId="1" xfId="0" applyFont="1" applyFill="1" applyBorder="1" applyAlignment="1">
      <alignment vertical="center" wrapText="1"/>
    </xf>
    <xf numFmtId="0" fontId="6" fillId="0" borderId="0" xfId="0" applyFont="1" applyFill="1" applyBorder="1" applyAlignment="1">
      <alignment vertical="center" wrapText="1"/>
    </xf>
    <xf numFmtId="0" fontId="6" fillId="0" borderId="9" xfId="0" applyFont="1" applyFill="1" applyBorder="1" applyAlignment="1">
      <alignment vertical="center" wrapText="1"/>
    </xf>
    <xf numFmtId="0" fontId="42" fillId="0" borderId="0" xfId="0" applyFont="1" applyBorder="1" applyAlignment="1">
      <alignment horizontal="center" vertical="center" wrapText="1"/>
    </xf>
    <xf numFmtId="0" fontId="22" fillId="0" borderId="0" xfId="0" applyFont="1" applyAlignment="1">
      <alignment horizontal="left" vertical="top" wrapText="1"/>
    </xf>
    <xf numFmtId="0" fontId="20" fillId="4" borderId="39" xfId="0" applyFont="1" applyFill="1" applyBorder="1" applyAlignment="1">
      <alignment horizontal="left"/>
    </xf>
    <xf numFmtId="0" fontId="20" fillId="4" borderId="36" xfId="0" applyFont="1" applyFill="1" applyBorder="1" applyAlignment="1">
      <alignment horizontal="left"/>
    </xf>
    <xf numFmtId="0" fontId="14" fillId="4" borderId="39" xfId="0" applyFont="1" applyFill="1" applyBorder="1" applyAlignment="1">
      <alignment horizontal="left" vertical="center"/>
    </xf>
    <xf numFmtId="0" fontId="14" fillId="4" borderId="35" xfId="0" applyFont="1" applyFill="1" applyBorder="1" applyAlignment="1">
      <alignment horizontal="left" vertical="center"/>
    </xf>
    <xf numFmtId="0" fontId="14" fillId="4" borderId="36" xfId="0" applyFont="1" applyFill="1" applyBorder="1" applyAlignment="1">
      <alignment horizontal="left" vertical="center"/>
    </xf>
    <xf numFmtId="0" fontId="14" fillId="3" borderId="4" xfId="0" applyFont="1" applyFill="1" applyBorder="1" applyAlignment="1" applyProtection="1">
      <alignment horizontal="left" vertical="center"/>
    </xf>
    <xf numFmtId="0" fontId="14" fillId="3" borderId="3" xfId="0" applyFont="1" applyFill="1" applyBorder="1" applyAlignment="1" applyProtection="1">
      <alignment horizontal="left" vertical="center"/>
    </xf>
    <xf numFmtId="0" fontId="14" fillId="3" borderId="54" xfId="0" applyFont="1" applyFill="1" applyBorder="1" applyAlignment="1" applyProtection="1">
      <alignment horizontal="left" vertical="center"/>
    </xf>
    <xf numFmtId="0" fontId="14" fillId="3" borderId="6" xfId="0" applyFont="1" applyFill="1" applyBorder="1" applyAlignment="1" applyProtection="1">
      <alignment horizontal="left" vertical="center"/>
    </xf>
    <xf numFmtId="0" fontId="6" fillId="2" borderId="10"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24" fillId="0" borderId="0" xfId="0" applyFont="1" applyAlignment="1">
      <alignment horizontal="center"/>
    </xf>
    <xf numFmtId="0" fontId="6" fillId="3" borderId="27" xfId="0" applyFont="1" applyFill="1" applyBorder="1" applyAlignment="1">
      <alignment horizontal="left"/>
    </xf>
    <xf numFmtId="0" fontId="6" fillId="3" borderId="11" xfId="0" applyFont="1" applyFill="1" applyBorder="1" applyAlignment="1">
      <alignment horizontal="left"/>
    </xf>
    <xf numFmtId="0" fontId="6" fillId="3" borderId="18" xfId="0" applyFont="1" applyFill="1" applyBorder="1" applyAlignment="1">
      <alignment horizontal="left"/>
    </xf>
    <xf numFmtId="0" fontId="23" fillId="2" borderId="1" xfId="0" applyFont="1" applyFill="1" applyBorder="1" applyAlignment="1" applyProtection="1">
      <alignment horizontal="left" vertical="center" wrapText="1"/>
    </xf>
    <xf numFmtId="0" fontId="23" fillId="2" borderId="0" xfId="0" applyFont="1" applyFill="1" applyBorder="1" applyAlignment="1" applyProtection="1">
      <alignment horizontal="left" vertical="center" wrapText="1"/>
    </xf>
    <xf numFmtId="0" fontId="23" fillId="2" borderId="19" xfId="0" applyFont="1" applyFill="1" applyBorder="1" applyAlignment="1" applyProtection="1">
      <alignment horizontal="left" vertical="center" wrapText="1"/>
    </xf>
    <xf numFmtId="0" fontId="23" fillId="2" borderId="20" xfId="0" applyFont="1" applyFill="1" applyBorder="1" applyAlignment="1" applyProtection="1">
      <alignment horizontal="left" vertical="center" wrapText="1"/>
    </xf>
    <xf numFmtId="0" fontId="23" fillId="2" borderId="5" xfId="0" applyFont="1" applyFill="1" applyBorder="1" applyAlignment="1" applyProtection="1">
      <alignment horizontal="left" vertical="center" wrapText="1"/>
    </xf>
    <xf numFmtId="0" fontId="23" fillId="2" borderId="8" xfId="0" applyFont="1" applyFill="1" applyBorder="1" applyAlignment="1" applyProtection="1">
      <alignment horizontal="left" vertical="center" wrapText="1"/>
    </xf>
    <xf numFmtId="0" fontId="23" fillId="2" borderId="22" xfId="0" applyFont="1" applyFill="1" applyBorder="1" applyAlignment="1" applyProtection="1">
      <alignment horizontal="left" vertical="center" wrapText="1"/>
    </xf>
    <xf numFmtId="0" fontId="23" fillId="2" borderId="23" xfId="0" applyFont="1" applyFill="1" applyBorder="1" applyAlignment="1" applyProtection="1">
      <alignment horizontal="left" vertical="center" wrapText="1"/>
    </xf>
    <xf numFmtId="0" fontId="23" fillId="2" borderId="46" xfId="0" applyNumberFormat="1" applyFont="1" applyFill="1" applyBorder="1" applyAlignment="1" applyProtection="1">
      <alignment horizontal="left" vertical="center"/>
    </xf>
    <xf numFmtId="0" fontId="50" fillId="0" borderId="0" xfId="1" quotePrefix="1" applyFont="1" applyBorder="1" applyAlignment="1" applyProtection="1">
      <alignment horizontal="center" vertical="center"/>
      <protection locked="0"/>
    </xf>
    <xf numFmtId="0" fontId="16" fillId="4" borderId="35" xfId="0" applyFont="1" applyFill="1" applyBorder="1" applyAlignment="1" applyProtection="1">
      <alignment horizontal="left" vertical="center"/>
    </xf>
    <xf numFmtId="0" fontId="16" fillId="4" borderId="36" xfId="0" applyFont="1" applyFill="1" applyBorder="1" applyAlignment="1" applyProtection="1">
      <alignment horizontal="left" vertical="center"/>
    </xf>
    <xf numFmtId="0" fontId="48" fillId="0" borderId="0" xfId="1" quotePrefix="1" applyFont="1" applyAlignment="1">
      <alignment horizontal="center" vertical="top" wrapText="1"/>
    </xf>
    <xf numFmtId="0" fontId="50" fillId="0" borderId="0" xfId="1" quotePrefix="1" applyFont="1" applyBorder="1" applyAlignment="1">
      <alignment horizontal="center" vertical="center"/>
    </xf>
    <xf numFmtId="0" fontId="16" fillId="4" borderId="64" xfId="0" applyFont="1" applyFill="1" applyBorder="1" applyAlignment="1">
      <alignment horizontal="left" vertical="center"/>
    </xf>
    <xf numFmtId="0" fontId="16" fillId="4" borderId="65" xfId="0" applyFont="1" applyFill="1" applyBorder="1" applyAlignment="1">
      <alignment horizontal="left" vertical="center"/>
    </xf>
    <xf numFmtId="0" fontId="16" fillId="4" borderId="66" xfId="0" applyFont="1" applyFill="1" applyBorder="1" applyAlignment="1">
      <alignment horizontal="left" vertical="center"/>
    </xf>
    <xf numFmtId="0" fontId="5" fillId="3" borderId="3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14" fillId="4" borderId="39" xfId="0" applyFont="1" applyFill="1" applyBorder="1" applyAlignment="1">
      <alignment horizontal="left"/>
    </xf>
    <xf numFmtId="0" fontId="14" fillId="4" borderId="35" xfId="0" applyFont="1" applyFill="1" applyBorder="1" applyAlignment="1">
      <alignment horizontal="left"/>
    </xf>
    <xf numFmtId="0" fontId="14" fillId="4" borderId="36" xfId="0" applyFont="1" applyFill="1" applyBorder="1" applyAlignment="1">
      <alignment horizontal="left"/>
    </xf>
    <xf numFmtId="0" fontId="23" fillId="0" borderId="20" xfId="0" applyFont="1" applyBorder="1" applyAlignment="1" applyProtection="1">
      <alignment horizontal="left" vertical="top" wrapText="1"/>
      <protection locked="0"/>
    </xf>
    <xf numFmtId="0" fontId="15" fillId="4" borderId="35" xfId="0" applyFont="1" applyFill="1" applyBorder="1" applyAlignment="1">
      <alignment horizontal="left" vertical="center"/>
    </xf>
    <xf numFmtId="0" fontId="15" fillId="4" borderId="36" xfId="0" applyFont="1" applyFill="1" applyBorder="1" applyAlignment="1">
      <alignment horizontal="left" vertical="center"/>
    </xf>
    <xf numFmtId="0" fontId="6" fillId="3" borderId="10" xfId="0" applyFont="1" applyFill="1" applyBorder="1" applyAlignment="1">
      <alignment horizontal="left"/>
    </xf>
    <xf numFmtId="0" fontId="6" fillId="3" borderId="28" xfId="0" applyFont="1" applyFill="1" applyBorder="1" applyAlignment="1">
      <alignment horizontal="left"/>
    </xf>
    <xf numFmtId="49" fontId="23" fillId="2" borderId="5" xfId="0" applyNumberFormat="1" applyFont="1" applyFill="1" applyBorder="1" applyAlignment="1" applyProtection="1">
      <alignment horizontal="left" vertical="center" wrapText="1"/>
    </xf>
    <xf numFmtId="0" fontId="23" fillId="2" borderId="9" xfId="0" applyFont="1" applyFill="1" applyBorder="1" applyAlignment="1" applyProtection="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8" xfId="0" applyFont="1" applyFill="1" applyBorder="1" applyAlignment="1">
      <alignment horizontal="left" vertical="center" wrapText="1"/>
    </xf>
    <xf numFmtId="49" fontId="6" fillId="2" borderId="10" xfId="0" applyNumberFormat="1" applyFont="1" applyFill="1" applyBorder="1" applyAlignment="1" applyProtection="1">
      <alignment horizontal="center" vertical="center" wrapText="1"/>
      <protection locked="0"/>
    </xf>
    <xf numFmtId="49" fontId="6" fillId="2" borderId="11" xfId="0" applyNumberFormat="1" applyFont="1" applyFill="1" applyBorder="1" applyAlignment="1" applyProtection="1">
      <alignment horizontal="center" vertical="center" wrapText="1"/>
      <protection locked="0"/>
    </xf>
    <xf numFmtId="49" fontId="6" fillId="2" borderId="18"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protection locked="0"/>
    </xf>
    <xf numFmtId="49" fontId="6" fillId="2" borderId="20" xfId="0" applyNumberFormat="1" applyFont="1" applyFill="1" applyBorder="1" applyAlignment="1" applyProtection="1">
      <alignment horizontal="center" vertical="center" wrapText="1"/>
      <protection locked="0"/>
    </xf>
    <xf numFmtId="49" fontId="6" fillId="2" borderId="0" xfId="0" applyNumberFormat="1" applyFont="1" applyFill="1" applyBorder="1" applyAlignment="1" applyProtection="1">
      <alignment horizontal="center" vertical="center" wrapText="1"/>
      <protection locked="0"/>
    </xf>
    <xf numFmtId="49" fontId="6" fillId="2" borderId="9" xfId="0" applyNumberFormat="1"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xf>
    <xf numFmtId="0" fontId="6" fillId="3" borderId="57" xfId="0" applyFont="1" applyFill="1" applyBorder="1" applyAlignment="1" applyProtection="1">
      <alignment horizontal="center" vertical="center"/>
    </xf>
    <xf numFmtId="0" fontId="14" fillId="4" borderId="64" xfId="0" applyFont="1" applyFill="1" applyBorder="1" applyAlignment="1">
      <alignment horizontal="left"/>
    </xf>
    <xf numFmtId="0" fontId="14" fillId="4" borderId="65" xfId="0" applyFont="1" applyFill="1" applyBorder="1" applyAlignment="1">
      <alignment horizontal="left"/>
    </xf>
    <xf numFmtId="0" fontId="14" fillId="4" borderId="66" xfId="0" applyFont="1" applyFill="1" applyBorder="1" applyAlignment="1">
      <alignment horizontal="left"/>
    </xf>
    <xf numFmtId="0" fontId="49" fillId="0" borderId="0" xfId="0"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13" fillId="0" borderId="0" xfId="0" applyFont="1" applyAlignment="1">
      <alignment horizontal="left" vertical="center"/>
    </xf>
    <xf numFmtId="0" fontId="18" fillId="2" borderId="0" xfId="0" applyFont="1" applyFill="1" applyAlignment="1">
      <alignment horizontal="left" vertical="center" wrapText="1"/>
    </xf>
    <xf numFmtId="0" fontId="6" fillId="3" borderId="32" xfId="0" applyFont="1" applyFill="1" applyBorder="1" applyAlignment="1" applyProtection="1">
      <alignment horizontal="left" vertical="center"/>
    </xf>
    <xf numFmtId="0" fontId="6" fillId="3" borderId="48" xfId="0" applyFont="1" applyFill="1" applyBorder="1" applyAlignment="1" applyProtection="1">
      <alignment horizontal="left" vertical="center"/>
    </xf>
    <xf numFmtId="0" fontId="16" fillId="4" borderId="39" xfId="0" applyFont="1" applyFill="1" applyBorder="1" applyAlignment="1">
      <alignment horizontal="left" vertical="center"/>
    </xf>
    <xf numFmtId="0" fontId="16" fillId="4" borderId="35" xfId="0" applyFont="1" applyFill="1" applyBorder="1" applyAlignment="1">
      <alignment horizontal="left" vertical="center"/>
    </xf>
    <xf numFmtId="0" fontId="16" fillId="4" borderId="36" xfId="0" applyFont="1" applyFill="1" applyBorder="1" applyAlignment="1">
      <alignment horizontal="left" vertical="center"/>
    </xf>
    <xf numFmtId="0" fontId="6" fillId="2" borderId="8"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35" fillId="3" borderId="4" xfId="0" applyFont="1" applyFill="1" applyBorder="1" applyAlignment="1" applyProtection="1">
      <alignment horizontal="left" vertical="center"/>
    </xf>
    <xf numFmtId="0" fontId="6" fillId="2" borderId="51"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5" fillId="0" borderId="0" xfId="1" quotePrefix="1" applyFont="1" applyAlignment="1">
      <alignment horizontal="center" vertical="center"/>
    </xf>
    <xf numFmtId="0" fontId="52" fillId="0" borderId="0" xfId="1" quotePrefix="1" applyFont="1" applyAlignment="1">
      <alignment horizontal="center" vertical="center"/>
    </xf>
    <xf numFmtId="1" fontId="6" fillId="0" borderId="6" xfId="0" applyNumberFormat="1" applyFont="1" applyFill="1" applyBorder="1" applyAlignment="1" applyProtection="1">
      <alignment horizontal="center" vertical="center"/>
      <protection locked="0"/>
    </xf>
    <xf numFmtId="1" fontId="6" fillId="0" borderId="13" xfId="0" applyNumberFormat="1" applyFont="1" applyFill="1" applyBorder="1" applyAlignment="1" applyProtection="1">
      <alignment horizontal="center" vertical="center"/>
      <protection locked="0"/>
    </xf>
    <xf numFmtId="1" fontId="6" fillId="0" borderId="5" xfId="0" applyNumberFormat="1" applyFont="1" applyFill="1" applyBorder="1" applyAlignment="1" applyProtection="1">
      <alignment horizontal="center" vertical="center"/>
      <protection locked="0"/>
    </xf>
    <xf numFmtId="1" fontId="6" fillId="0" borderId="8" xfId="0" applyNumberFormat="1" applyFont="1" applyFill="1" applyBorder="1" applyAlignment="1" applyProtection="1">
      <alignment horizontal="center" vertical="center"/>
      <protection locked="0"/>
    </xf>
    <xf numFmtId="1" fontId="6" fillId="0" borderId="7" xfId="0" applyNumberFormat="1" applyFont="1" applyFill="1" applyBorder="1" applyAlignment="1" applyProtection="1">
      <alignment horizontal="center" vertical="center"/>
      <protection locked="0"/>
    </xf>
    <xf numFmtId="1" fontId="6" fillId="0" borderId="16" xfId="0" applyNumberFormat="1" applyFont="1" applyFill="1" applyBorder="1" applyAlignment="1" applyProtection="1">
      <alignment horizontal="center" vertical="center"/>
      <protection locked="0"/>
    </xf>
    <xf numFmtId="0" fontId="6" fillId="3" borderId="7" xfId="0" applyFont="1" applyFill="1" applyBorder="1" applyAlignment="1" applyProtection="1">
      <alignment horizontal="left" vertical="center"/>
    </xf>
    <xf numFmtId="0" fontId="6" fillId="3" borderId="16" xfId="0" applyFont="1" applyFill="1" applyBorder="1" applyAlignment="1" applyProtection="1">
      <alignment horizontal="left" vertical="center"/>
    </xf>
    <xf numFmtId="0" fontId="6" fillId="0" borderId="4" xfId="0" applyFont="1" applyBorder="1" applyAlignment="1" applyProtection="1">
      <alignment horizontal="center" vertical="center"/>
      <protection locked="0"/>
    </xf>
    <xf numFmtId="49" fontId="6" fillId="0" borderId="6" xfId="0" applyNumberFormat="1" applyFont="1" applyFill="1" applyBorder="1" applyAlignment="1" applyProtection="1">
      <alignment horizontal="center" vertical="center"/>
      <protection locked="0"/>
    </xf>
    <xf numFmtId="49" fontId="6" fillId="0" borderId="13" xfId="0" applyNumberFormat="1" applyFont="1" applyFill="1" applyBorder="1" applyAlignment="1" applyProtection="1">
      <alignment horizontal="center" vertical="center"/>
      <protection locked="0"/>
    </xf>
    <xf numFmtId="0" fontId="6" fillId="3" borderId="6" xfId="0" applyFont="1" applyFill="1" applyBorder="1" applyAlignment="1" applyProtection="1">
      <alignment horizontal="left" vertical="center" wrapText="1"/>
    </xf>
    <xf numFmtId="0" fontId="6" fillId="3" borderId="13" xfId="0" applyFont="1" applyFill="1" applyBorder="1" applyAlignment="1" applyProtection="1">
      <alignment horizontal="left" vertical="center" wrapText="1"/>
    </xf>
    <xf numFmtId="14" fontId="6" fillId="2" borderId="6" xfId="0" applyNumberFormat="1"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3" borderId="25" xfId="0" applyFont="1" applyFill="1" applyBorder="1" applyAlignment="1" applyProtection="1">
      <alignment horizontal="left" vertical="center" wrapText="1"/>
    </xf>
    <xf numFmtId="0" fontId="0" fillId="3" borderId="6" xfId="0" applyFill="1" applyBorder="1" applyAlignment="1">
      <alignment horizontal="center"/>
    </xf>
    <xf numFmtId="0" fontId="0" fillId="3" borderId="13" xfId="0" applyFill="1" applyBorder="1" applyAlignment="1">
      <alignment horizontal="center"/>
    </xf>
    <xf numFmtId="49" fontId="6" fillId="2" borderId="4" xfId="0" applyNumberFormat="1" applyFont="1" applyFill="1" applyBorder="1" applyAlignment="1" applyProtection="1">
      <alignment horizontal="left" vertical="center"/>
      <protection locked="0"/>
    </xf>
    <xf numFmtId="0" fontId="6" fillId="3" borderId="24" xfId="0" applyFont="1" applyFill="1" applyBorder="1" applyAlignment="1" applyProtection="1">
      <alignment horizontal="left" vertical="center"/>
    </xf>
    <xf numFmtId="0" fontId="6" fillId="3" borderId="25" xfId="0" applyFont="1" applyFill="1" applyBorder="1" applyAlignment="1" applyProtection="1">
      <alignment horizontal="left" vertical="center"/>
    </xf>
    <xf numFmtId="0" fontId="6" fillId="2" borderId="6" xfId="0" applyFont="1" applyFill="1" applyBorder="1" applyAlignment="1" applyProtection="1">
      <alignment horizontal="center" vertical="center"/>
      <protection locked="0"/>
    </xf>
    <xf numFmtId="0" fontId="6" fillId="3" borderId="3" xfId="0" applyFont="1" applyFill="1" applyBorder="1" applyAlignment="1" applyProtection="1">
      <alignment horizontal="left" vertical="center" wrapText="1"/>
    </xf>
    <xf numFmtId="0" fontId="6" fillId="3" borderId="24" xfId="0" applyFont="1" applyFill="1" applyBorder="1" applyAlignment="1" applyProtection="1">
      <alignment horizontal="left" vertical="center" wrapText="1"/>
    </xf>
    <xf numFmtId="0" fontId="0" fillId="0" borderId="25" xfId="0" applyBorder="1" applyAlignment="1">
      <alignment vertical="center" wrapText="1"/>
    </xf>
    <xf numFmtId="1" fontId="23" fillId="2" borderId="34" xfId="0" applyNumberFormat="1" applyFont="1" applyFill="1" applyBorder="1" applyAlignment="1" applyProtection="1">
      <alignment horizontal="left" vertical="center"/>
    </xf>
    <xf numFmtId="1" fontId="23" fillId="2" borderId="24" xfId="0" applyNumberFormat="1" applyFont="1" applyFill="1" applyBorder="1" applyAlignment="1" applyProtection="1">
      <alignment horizontal="left" vertical="center"/>
    </xf>
    <xf numFmtId="0" fontId="23" fillId="3" borderId="3" xfId="0" applyFont="1" applyFill="1" applyBorder="1" applyAlignment="1" applyProtection="1">
      <alignment horizontal="center" vertical="center"/>
      <protection locked="0"/>
    </xf>
    <xf numFmtId="0" fontId="23" fillId="3" borderId="24" xfId="0" applyFont="1" applyFill="1" applyBorder="1" applyAlignment="1" applyProtection="1">
      <alignment horizontal="center" vertical="center"/>
      <protection locked="0"/>
    </xf>
    <xf numFmtId="0" fontId="23" fillId="3" borderId="25" xfId="0" applyFont="1" applyFill="1" applyBorder="1" applyAlignment="1" applyProtection="1">
      <alignment horizontal="center" vertical="center"/>
      <protection locked="0"/>
    </xf>
    <xf numFmtId="0" fontId="36" fillId="0" borderId="20" xfId="0" applyFont="1" applyBorder="1" applyAlignment="1">
      <alignment horizontal="left"/>
    </xf>
    <xf numFmtId="0" fontId="36" fillId="0" borderId="21" xfId="0" applyFont="1" applyBorder="1" applyAlignment="1">
      <alignment horizontal="left"/>
    </xf>
    <xf numFmtId="0" fontId="0" fillId="3" borderId="34" xfId="0" applyFill="1" applyBorder="1" applyAlignment="1">
      <alignment horizontal="left" vertical="center" wrapText="1"/>
    </xf>
    <xf numFmtId="0" fontId="0" fillId="3" borderId="25" xfId="0" applyFill="1" applyBorder="1" applyAlignment="1">
      <alignment horizontal="left" vertical="center" wrapText="1"/>
    </xf>
    <xf numFmtId="0" fontId="0" fillId="3" borderId="40" xfId="0" applyFill="1" applyBorder="1" applyAlignment="1">
      <alignment horizontal="left"/>
    </xf>
    <xf numFmtId="0" fontId="0" fillId="3" borderId="37" xfId="0" applyFill="1" applyBorder="1" applyAlignment="1">
      <alignment horizontal="left"/>
    </xf>
    <xf numFmtId="0" fontId="33" fillId="4" borderId="47" xfId="0" applyFont="1" applyFill="1" applyBorder="1" applyAlignment="1" applyProtection="1">
      <alignment horizontal="center"/>
    </xf>
    <xf numFmtId="0" fontId="33" fillId="4" borderId="36" xfId="0" applyFont="1" applyFill="1" applyBorder="1" applyAlignment="1" applyProtection="1">
      <alignment horizontal="center"/>
    </xf>
    <xf numFmtId="0" fontId="6" fillId="3" borderId="5" xfId="0" applyFont="1" applyFill="1" applyBorder="1" applyAlignment="1" applyProtection="1">
      <alignment horizontal="left" vertical="center" wrapText="1"/>
    </xf>
    <xf numFmtId="0" fontId="6" fillId="3" borderId="8" xfId="0" applyFont="1" applyFill="1" applyBorder="1" applyAlignment="1" applyProtection="1">
      <alignment horizontal="left" vertical="center" wrapText="1"/>
    </xf>
    <xf numFmtId="0" fontId="6" fillId="3" borderId="7"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protection locked="0"/>
    </xf>
    <xf numFmtId="0" fontId="6" fillId="0" borderId="25"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protection locked="0"/>
    </xf>
    <xf numFmtId="0" fontId="6" fillId="2" borderId="16" xfId="0" applyFont="1" applyFill="1" applyBorder="1" applyAlignment="1" applyProtection="1">
      <alignment horizontal="left" vertical="center"/>
      <protection locked="0"/>
    </xf>
    <xf numFmtId="0" fontId="21" fillId="2" borderId="3" xfId="0" applyFont="1" applyFill="1" applyBorder="1" applyAlignment="1" applyProtection="1">
      <alignment horizontal="center" vertical="center"/>
    </xf>
    <xf numFmtId="0" fontId="21" fillId="2" borderId="24" xfId="0" applyFont="1" applyFill="1" applyBorder="1" applyAlignment="1" applyProtection="1">
      <alignment horizontal="center" vertical="center"/>
    </xf>
    <xf numFmtId="0" fontId="21" fillId="2" borderId="2" xfId="0" applyFont="1" applyFill="1" applyBorder="1" applyAlignment="1" applyProtection="1">
      <alignment horizontal="center" vertical="center"/>
    </xf>
    <xf numFmtId="0" fontId="21" fillId="2" borderId="14" xfId="0" applyFont="1" applyFill="1" applyBorder="1" applyAlignment="1" applyProtection="1">
      <alignment horizontal="center" vertical="center"/>
    </xf>
    <xf numFmtId="0" fontId="21" fillId="2" borderId="13" xfId="0" applyFont="1" applyFill="1" applyBorder="1" applyAlignment="1" applyProtection="1">
      <alignment horizontal="center" vertical="center"/>
    </xf>
    <xf numFmtId="0" fontId="6" fillId="3" borderId="2" xfId="0" applyFont="1" applyFill="1" applyBorder="1" applyAlignment="1" applyProtection="1">
      <alignment horizontal="left" vertical="center"/>
    </xf>
    <xf numFmtId="0" fontId="23" fillId="2" borderId="14" xfId="0" applyFont="1" applyFill="1" applyBorder="1" applyAlignment="1" applyProtection="1">
      <alignment horizontal="left" vertical="center" wrapText="1"/>
    </xf>
    <xf numFmtId="0" fontId="23" fillId="2" borderId="13" xfId="0" applyFont="1" applyFill="1" applyBorder="1" applyAlignment="1" applyProtection="1">
      <alignment horizontal="left" vertical="center" wrapText="1"/>
    </xf>
    <xf numFmtId="0" fontId="23" fillId="2" borderId="2" xfId="0" applyFont="1" applyFill="1" applyBorder="1" applyAlignment="1" applyProtection="1">
      <alignment horizontal="left" vertical="center" wrapText="1"/>
    </xf>
    <xf numFmtId="0" fontId="23" fillId="2" borderId="16" xfId="0" applyFont="1" applyFill="1" applyBorder="1" applyAlignment="1" applyProtection="1">
      <alignment horizontal="left" vertical="center" wrapText="1"/>
    </xf>
    <xf numFmtId="0" fontId="6" fillId="3" borderId="7" xfId="0" applyFont="1" applyFill="1" applyBorder="1" applyAlignment="1" applyProtection="1">
      <alignment horizontal="center" vertical="center"/>
    </xf>
    <xf numFmtId="0" fontId="6" fillId="2" borderId="24"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14" fillId="4" borderId="12" xfId="0" applyFont="1" applyFill="1" applyBorder="1" applyAlignment="1">
      <alignment horizontal="left" vertical="center"/>
    </xf>
    <xf numFmtId="0" fontId="14" fillId="4" borderId="14" xfId="0" applyFont="1" applyFill="1" applyBorder="1" applyAlignment="1">
      <alignment horizontal="left" vertical="center"/>
    </xf>
    <xf numFmtId="0" fontId="14" fillId="4" borderId="15" xfId="0" applyFont="1" applyFill="1" applyBorder="1" applyAlignment="1">
      <alignment horizontal="left" vertical="center"/>
    </xf>
    <xf numFmtId="0" fontId="20" fillId="3" borderId="34" xfId="0" applyFont="1" applyFill="1" applyBorder="1" applyAlignment="1">
      <alignment horizontal="left" vertical="center" wrapText="1"/>
    </xf>
    <xf numFmtId="0" fontId="20" fillId="3" borderId="25" xfId="0" applyFont="1" applyFill="1" applyBorder="1" applyAlignment="1">
      <alignment horizontal="left" vertical="center" wrapText="1"/>
    </xf>
    <xf numFmtId="49" fontId="6" fillId="2" borderId="19" xfId="0" applyNumberFormat="1" applyFont="1" applyFill="1" applyBorder="1" applyAlignment="1" applyProtection="1">
      <alignment horizontal="center" vertical="center" wrapText="1"/>
      <protection locked="0"/>
    </xf>
    <xf numFmtId="49" fontId="6" fillId="2" borderId="21" xfId="0" applyNumberFormat="1"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top" wrapText="1"/>
      <protection locked="0"/>
    </xf>
    <xf numFmtId="0" fontId="23" fillId="2" borderId="14" xfId="0" applyFont="1" applyFill="1" applyBorder="1" applyAlignment="1" applyProtection="1">
      <alignment horizontal="center" vertical="top" wrapText="1"/>
      <protection locked="0"/>
    </xf>
    <xf numFmtId="0" fontId="23" fillId="2" borderId="13" xfId="0" applyFont="1" applyFill="1" applyBorder="1" applyAlignment="1" applyProtection="1">
      <alignment horizontal="center" vertical="top" wrapText="1"/>
      <protection locked="0"/>
    </xf>
    <xf numFmtId="0" fontId="23" fillId="2" borderId="5" xfId="0" applyFont="1" applyFill="1" applyBorder="1" applyAlignment="1" applyProtection="1">
      <alignment horizontal="center" vertical="top" wrapText="1"/>
      <protection locked="0"/>
    </xf>
    <xf numFmtId="0" fontId="23" fillId="2" borderId="0" xfId="0" applyFont="1" applyFill="1" applyBorder="1" applyAlignment="1" applyProtection="1">
      <alignment horizontal="center" vertical="top" wrapText="1"/>
      <protection locked="0"/>
    </xf>
    <xf numFmtId="0" fontId="23" fillId="2" borderId="8" xfId="0" applyFont="1" applyFill="1" applyBorder="1" applyAlignment="1" applyProtection="1">
      <alignment horizontal="center" vertical="top" wrapText="1"/>
      <protection locked="0"/>
    </xf>
    <xf numFmtId="0" fontId="23" fillId="2" borderId="7" xfId="0" applyFont="1" applyFill="1" applyBorder="1" applyAlignment="1" applyProtection="1">
      <alignment horizontal="center" vertical="top" wrapText="1"/>
      <protection locked="0"/>
    </xf>
    <xf numFmtId="0" fontId="23" fillId="2" borderId="2" xfId="0" applyFont="1" applyFill="1" applyBorder="1" applyAlignment="1" applyProtection="1">
      <alignment horizontal="center" vertical="top" wrapText="1"/>
      <protection locked="0"/>
    </xf>
    <xf numFmtId="0" fontId="23" fillId="2" borderId="16" xfId="0" applyFont="1" applyFill="1" applyBorder="1" applyAlignment="1" applyProtection="1">
      <alignment horizontal="center" vertical="top" wrapText="1"/>
      <protection locked="0"/>
    </xf>
    <xf numFmtId="0" fontId="6" fillId="3" borderId="6" xfId="0" applyFont="1" applyFill="1" applyBorder="1" applyAlignment="1" applyProtection="1">
      <alignment horizontal="left" vertical="center"/>
    </xf>
    <xf numFmtId="0" fontId="6" fillId="3" borderId="14" xfId="0" applyFont="1" applyFill="1" applyBorder="1" applyAlignment="1" applyProtection="1">
      <alignment horizontal="left" vertical="center"/>
    </xf>
    <xf numFmtId="0" fontId="6" fillId="3" borderId="15" xfId="0" applyFont="1" applyFill="1" applyBorder="1" applyAlignment="1" applyProtection="1">
      <alignment horizontal="left" vertical="center"/>
    </xf>
    <xf numFmtId="0" fontId="10" fillId="3" borderId="5" xfId="0" applyFont="1" applyFill="1" applyBorder="1" applyAlignment="1" applyProtection="1">
      <alignment horizontal="left" vertical="center"/>
      <protection locked="0"/>
    </xf>
    <xf numFmtId="0" fontId="10" fillId="3" borderId="0" xfId="0" applyFont="1" applyFill="1" applyBorder="1" applyAlignment="1" applyProtection="1">
      <alignment horizontal="left" vertical="center"/>
      <protection locked="0"/>
    </xf>
    <xf numFmtId="0" fontId="6" fillId="3" borderId="22" xfId="0" applyFont="1" applyFill="1" applyBorder="1" applyAlignment="1" applyProtection="1">
      <alignment horizontal="left" vertical="center"/>
    </xf>
    <xf numFmtId="0" fontId="6" fillId="3" borderId="20" xfId="0" applyFont="1" applyFill="1" applyBorder="1" applyAlignment="1" applyProtection="1">
      <alignment horizontal="left" vertical="center"/>
    </xf>
    <xf numFmtId="0" fontId="6" fillId="3" borderId="21" xfId="0" applyFont="1" applyFill="1" applyBorder="1" applyAlignment="1" applyProtection="1">
      <alignment horizontal="left" vertical="center"/>
    </xf>
    <xf numFmtId="0" fontId="44" fillId="2" borderId="1"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center" wrapText="1"/>
      <protection locked="0"/>
    </xf>
    <xf numFmtId="0" fontId="44" fillId="2" borderId="9" xfId="0" applyFont="1" applyFill="1" applyBorder="1" applyAlignment="1" applyProtection="1">
      <alignment horizontal="left" vertical="center" wrapText="1"/>
      <protection locked="0"/>
    </xf>
    <xf numFmtId="0" fontId="44" fillId="2" borderId="1" xfId="0" applyFont="1" applyFill="1" applyBorder="1" applyAlignment="1" applyProtection="1">
      <alignment vertical="center" wrapText="1"/>
      <protection locked="0"/>
    </xf>
    <xf numFmtId="0" fontId="44" fillId="2" borderId="0" xfId="0" applyFont="1" applyFill="1" applyBorder="1" applyAlignment="1" applyProtection="1">
      <alignment vertical="center" wrapText="1"/>
      <protection locked="0"/>
    </xf>
    <xf numFmtId="0" fontId="44" fillId="2" borderId="9" xfId="0" applyFont="1" applyFill="1" applyBorder="1" applyAlignment="1" applyProtection="1">
      <alignment vertical="center" wrapText="1"/>
      <protection locked="0"/>
    </xf>
    <xf numFmtId="0" fontId="44" fillId="2" borderId="1"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33" xfId="0" applyFont="1" applyFill="1" applyBorder="1" applyAlignment="1" applyProtection="1">
      <alignment horizontal="left" vertical="center" wrapText="1"/>
    </xf>
    <xf numFmtId="0" fontId="44" fillId="2" borderId="2" xfId="0" applyFont="1" applyFill="1" applyBorder="1" applyAlignment="1" applyProtection="1">
      <alignment horizontal="left" vertical="center" wrapText="1"/>
    </xf>
    <xf numFmtId="0" fontId="44" fillId="2" borderId="17" xfId="0" applyFont="1" applyFill="1" applyBorder="1" applyAlignment="1" applyProtection="1">
      <alignment horizontal="left" vertical="center" wrapText="1"/>
    </xf>
    <xf numFmtId="0" fontId="45" fillId="2" borderId="34" xfId="0" applyFont="1" applyFill="1" applyBorder="1" applyAlignment="1" applyProtection="1">
      <alignment horizontal="right" vertical="center" wrapText="1"/>
    </xf>
    <xf numFmtId="0" fontId="45" fillId="2" borderId="24" xfId="0" applyFont="1" applyFill="1" applyBorder="1" applyAlignment="1" applyProtection="1">
      <alignment horizontal="right" vertical="center" wrapText="1"/>
    </xf>
    <xf numFmtId="0" fontId="46" fillId="2" borderId="24" xfId="1" applyFont="1" applyFill="1" applyBorder="1" applyAlignment="1" applyProtection="1">
      <alignment horizontal="left" vertical="center" wrapText="1"/>
    </xf>
    <xf numFmtId="0" fontId="46" fillId="2" borderId="30" xfId="1" applyFont="1" applyFill="1" applyBorder="1" applyAlignment="1" applyProtection="1">
      <alignment horizontal="left" vertical="center" wrapText="1"/>
    </xf>
    <xf numFmtId="0" fontId="10" fillId="4" borderId="39" xfId="0" applyFont="1" applyFill="1" applyBorder="1" applyAlignment="1">
      <alignment horizontal="center" vertical="center"/>
    </xf>
    <xf numFmtId="0" fontId="11" fillId="4" borderId="35" xfId="0" applyFont="1" applyFill="1" applyBorder="1" applyAlignment="1">
      <alignment horizontal="center" vertical="center"/>
    </xf>
    <xf numFmtId="0" fontId="11" fillId="4" borderId="36" xfId="0" applyFont="1" applyFill="1" applyBorder="1" applyAlignment="1">
      <alignment horizontal="center" vertical="center"/>
    </xf>
    <xf numFmtId="0" fontId="6" fillId="3" borderId="1"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12" fillId="2" borderId="0"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6" fillId="3" borderId="0"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6" fillId="3" borderId="17" xfId="0" applyFont="1" applyFill="1" applyBorder="1" applyAlignment="1" applyProtection="1">
      <alignment horizontal="center" vertical="center" wrapText="1"/>
    </xf>
    <xf numFmtId="0" fontId="6" fillId="3" borderId="12" xfId="0" applyFont="1" applyFill="1" applyBorder="1" applyAlignment="1" applyProtection="1">
      <alignment horizontal="left" vertical="center" wrapText="1"/>
    </xf>
    <xf numFmtId="0" fontId="6" fillId="3" borderId="14" xfId="0" applyFont="1" applyFill="1" applyBorder="1" applyAlignment="1" applyProtection="1">
      <alignment horizontal="left" vertical="center" wrapText="1"/>
    </xf>
    <xf numFmtId="0" fontId="6" fillId="2" borderId="14"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wrapText="1"/>
    </xf>
    <xf numFmtId="0" fontId="6" fillId="3" borderId="15" xfId="0" applyFont="1" applyFill="1" applyBorder="1" applyAlignment="1" applyProtection="1">
      <alignment horizontal="center" vertical="center" wrapText="1"/>
    </xf>
    <xf numFmtId="0" fontId="6" fillId="3" borderId="1" xfId="0" applyFont="1" applyFill="1" applyBorder="1" applyAlignment="1" applyProtection="1">
      <alignment horizontal="left" vertical="center"/>
    </xf>
    <xf numFmtId="0" fontId="6" fillId="3" borderId="0" xfId="0" applyFont="1" applyFill="1" applyBorder="1" applyAlignment="1" applyProtection="1">
      <alignment horizontal="left" vertical="center"/>
    </xf>
    <xf numFmtId="0" fontId="6" fillId="3" borderId="33" xfId="0" applyFont="1" applyFill="1" applyBorder="1" applyAlignment="1" applyProtection="1">
      <alignment horizontal="left" vertical="center"/>
    </xf>
    <xf numFmtId="0" fontId="44" fillId="2" borderId="0" xfId="0" applyFont="1" applyFill="1" applyBorder="1" applyAlignment="1" applyProtection="1">
      <alignment horizontal="center" vertical="center"/>
      <protection locked="0"/>
    </xf>
    <xf numFmtId="0" fontId="44" fillId="2" borderId="2" xfId="0" applyFont="1" applyFill="1" applyBorder="1" applyAlignment="1" applyProtection="1">
      <alignment horizontal="center" vertical="center"/>
      <protection locked="0"/>
    </xf>
    <xf numFmtId="0" fontId="6" fillId="3" borderId="9" xfId="0" applyFont="1" applyFill="1" applyBorder="1" applyAlignment="1" applyProtection="1">
      <alignment horizontal="left" vertical="center" wrapText="1"/>
    </xf>
    <xf numFmtId="0" fontId="6" fillId="3" borderId="34" xfId="0" applyFont="1" applyFill="1" applyBorder="1" applyAlignment="1" applyProtection="1">
      <alignment horizontal="left" vertical="center"/>
    </xf>
    <xf numFmtId="0" fontId="6" fillId="3" borderId="30" xfId="0" applyFont="1" applyFill="1" applyBorder="1" applyAlignment="1" applyProtection="1">
      <alignment horizontal="left" vertical="center" wrapText="1"/>
    </xf>
    <xf numFmtId="0" fontId="6" fillId="2" borderId="0" xfId="0" applyFont="1" applyFill="1" applyBorder="1" applyAlignment="1" applyProtection="1">
      <alignment horizontal="center" vertical="center"/>
    </xf>
    <xf numFmtId="0" fontId="6" fillId="3" borderId="12" xfId="0" applyFont="1" applyFill="1" applyBorder="1" applyAlignment="1" applyProtection="1">
      <alignment horizontal="left" vertical="center"/>
    </xf>
    <xf numFmtId="1" fontId="12" fillId="2" borderId="14" xfId="0" applyNumberFormat="1" applyFont="1" applyFill="1" applyBorder="1" applyAlignment="1" applyProtection="1">
      <alignment horizontal="center" vertical="center"/>
    </xf>
    <xf numFmtId="0" fontId="6" fillId="3" borderId="22"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49" fontId="6" fillId="2" borderId="24" xfId="0" applyNumberFormat="1" applyFont="1" applyFill="1" applyBorder="1" applyAlignment="1" applyProtection="1">
      <alignment horizontal="center" vertical="center"/>
      <protection locked="0"/>
    </xf>
    <xf numFmtId="1" fontId="23" fillId="2" borderId="0" xfId="0" applyNumberFormat="1" applyFont="1" applyFill="1" applyBorder="1" applyAlignment="1" applyProtection="1">
      <alignment horizontal="center" vertical="center"/>
    </xf>
    <xf numFmtId="0" fontId="6" fillId="2" borderId="24" xfId="0" applyFont="1" applyFill="1" applyBorder="1" applyAlignment="1" applyProtection="1">
      <alignment horizontal="center" vertical="center"/>
    </xf>
    <xf numFmtId="0" fontId="6" fillId="3" borderId="22" xfId="0" applyFont="1" applyFill="1" applyBorder="1" applyAlignment="1" applyProtection="1">
      <alignment horizontal="left" vertical="center" wrapText="1"/>
    </xf>
    <xf numFmtId="0" fontId="6" fillId="3" borderId="23" xfId="0" applyFont="1" applyFill="1" applyBorder="1" applyAlignment="1" applyProtection="1">
      <alignment horizontal="left" vertical="center" wrapText="1"/>
    </xf>
    <xf numFmtId="0" fontId="6" fillId="3" borderId="20" xfId="0" applyFont="1" applyFill="1" applyBorder="1" applyAlignment="1" applyProtection="1">
      <alignment horizontal="left" vertical="center" wrapText="1"/>
    </xf>
    <xf numFmtId="0" fontId="6" fillId="3" borderId="21" xfId="0" applyFont="1" applyFill="1" applyBorder="1" applyAlignment="1" applyProtection="1">
      <alignment horizontal="left" vertical="center" wrapText="1"/>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6" fillId="3" borderId="32" xfId="0" applyFont="1" applyFill="1" applyBorder="1" applyAlignment="1">
      <alignment horizontal="left" vertical="center"/>
    </xf>
    <xf numFmtId="0" fontId="6" fillId="3" borderId="26" xfId="0" applyFont="1" applyFill="1" applyBorder="1" applyAlignment="1">
      <alignment horizontal="left" vertical="center"/>
    </xf>
    <xf numFmtId="164" fontId="6" fillId="3" borderId="26" xfId="0" applyNumberFormat="1" applyFont="1" applyFill="1" applyBorder="1" applyAlignment="1" applyProtection="1">
      <alignment horizontal="left" vertical="center"/>
      <protection locked="0"/>
    </xf>
    <xf numFmtId="0" fontId="43" fillId="3" borderId="27" xfId="0" applyFont="1" applyFill="1" applyBorder="1" applyAlignment="1" applyProtection="1">
      <alignment horizontal="center" vertical="center" wrapText="1"/>
      <protection hidden="1"/>
    </xf>
    <xf numFmtId="0" fontId="43" fillId="3" borderId="11" xfId="0" applyFont="1" applyFill="1" applyBorder="1" applyAlignment="1" applyProtection="1">
      <alignment horizontal="center" vertical="center" wrapText="1"/>
      <protection hidden="1"/>
    </xf>
    <xf numFmtId="0" fontId="43" fillId="3" borderId="18" xfId="0" applyFont="1" applyFill="1" applyBorder="1" applyAlignment="1" applyProtection="1">
      <alignment horizontal="center" vertical="center" wrapText="1"/>
      <protection hidden="1"/>
    </xf>
    <xf numFmtId="0" fontId="43" fillId="3" borderId="5" xfId="0" applyFont="1" applyFill="1" applyBorder="1" applyAlignment="1" applyProtection="1">
      <alignment horizontal="center" vertical="center" wrapText="1"/>
      <protection hidden="1"/>
    </xf>
    <xf numFmtId="0" fontId="43" fillId="3" borderId="0" xfId="0" applyFont="1" applyFill="1" applyBorder="1" applyAlignment="1" applyProtection="1">
      <alignment horizontal="center" vertical="center" wrapText="1"/>
      <protection hidden="1"/>
    </xf>
    <xf numFmtId="0" fontId="43" fillId="3" borderId="9" xfId="0" applyFont="1" applyFill="1" applyBorder="1" applyAlignment="1" applyProtection="1">
      <alignment horizontal="center" vertical="center" wrapText="1"/>
      <protection hidden="1"/>
    </xf>
    <xf numFmtId="0" fontId="11"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9" xfId="0" applyFont="1" applyBorder="1" applyAlignment="1">
      <alignment horizontal="center" vertical="center" wrapText="1"/>
    </xf>
    <xf numFmtId="0" fontId="14" fillId="0" borderId="0" xfId="0" applyFont="1" applyAlignment="1" applyProtection="1">
      <alignment horizontal="center" vertical="center" wrapText="1"/>
    </xf>
    <xf numFmtId="0" fontId="14" fillId="0" borderId="0" xfId="0" applyFont="1" applyAlignment="1" applyProtection="1">
      <alignment horizontal="center" vertical="center"/>
    </xf>
    <xf numFmtId="0" fontId="6" fillId="3" borderId="27" xfId="0" applyFont="1" applyFill="1" applyBorder="1" applyAlignment="1" applyProtection="1">
      <alignment horizontal="left" vertical="center" wrapText="1"/>
    </xf>
    <xf numFmtId="0" fontId="6" fillId="3" borderId="28" xfId="0" applyFont="1" applyFill="1" applyBorder="1" applyAlignment="1" applyProtection="1">
      <alignment horizontal="left" vertical="center" wrapText="1"/>
    </xf>
    <xf numFmtId="0" fontId="6" fillId="3" borderId="11" xfId="0" applyFont="1" applyFill="1" applyBorder="1" applyAlignment="1" applyProtection="1">
      <alignment horizontal="left" vertical="center" wrapText="1"/>
    </xf>
    <xf numFmtId="0" fontId="6" fillId="3" borderId="18" xfId="0" applyFont="1" applyFill="1" applyBorder="1" applyAlignment="1" applyProtection="1">
      <alignment horizontal="left" vertical="center" wrapText="1"/>
    </xf>
    <xf numFmtId="0" fontId="6" fillId="2" borderId="69" xfId="0"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6" fillId="2" borderId="24" xfId="0" applyFont="1" applyFill="1" applyBorder="1" applyAlignment="1" applyProtection="1">
      <alignment horizontal="left" vertical="center"/>
      <protection locked="0"/>
    </xf>
    <xf numFmtId="0" fontId="6" fillId="3" borderId="1" xfId="0" applyFont="1" applyFill="1" applyBorder="1" applyAlignment="1">
      <alignment horizontal="left" vertical="top"/>
    </xf>
    <xf numFmtId="0" fontId="6" fillId="3" borderId="0" xfId="0" applyFont="1" applyFill="1" applyBorder="1" applyAlignment="1">
      <alignment horizontal="left" vertical="top"/>
    </xf>
    <xf numFmtId="0" fontId="6" fillId="0" borderId="0" xfId="0" applyFont="1" applyFill="1" applyBorder="1" applyAlignment="1" applyProtection="1">
      <alignment horizontal="center" vertical="center" wrapText="1"/>
    </xf>
    <xf numFmtId="0" fontId="6" fillId="3" borderId="3" xfId="0" applyFont="1" applyFill="1" applyBorder="1" applyAlignment="1" applyProtection="1">
      <alignment horizontal="left" vertical="center"/>
    </xf>
    <xf numFmtId="164" fontId="6" fillId="2" borderId="4" xfId="0" applyNumberFormat="1" applyFont="1" applyFill="1" applyBorder="1" applyAlignment="1" applyProtection="1">
      <alignment horizontal="center" vertical="center"/>
      <protection locked="0"/>
    </xf>
    <xf numFmtId="164" fontId="6" fillId="2" borderId="59" xfId="0" applyNumberFormat="1" applyFont="1" applyFill="1" applyBorder="1" applyAlignment="1" applyProtection="1">
      <alignment horizontal="center" vertical="center"/>
      <protection locked="0"/>
    </xf>
    <xf numFmtId="0" fontId="6" fillId="2" borderId="68"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164" fontId="6" fillId="2" borderId="54" xfId="0" applyNumberFormat="1" applyFont="1" applyFill="1" applyBorder="1" applyAlignment="1" applyProtection="1">
      <alignment horizontal="center" vertical="center"/>
      <protection locked="0"/>
    </xf>
    <xf numFmtId="164" fontId="6" fillId="2" borderId="44" xfId="0" applyNumberFormat="1" applyFont="1" applyFill="1" applyBorder="1" applyAlignment="1" applyProtection="1">
      <alignment horizontal="center" vertical="center"/>
      <protection locked="0"/>
    </xf>
    <xf numFmtId="0" fontId="10" fillId="4" borderId="39" xfId="0" applyFont="1" applyFill="1" applyBorder="1" applyAlignment="1" applyProtection="1">
      <alignment horizontal="left" vertical="center"/>
    </xf>
    <xf numFmtId="0" fontId="11" fillId="4" borderId="35" xfId="0" applyFont="1" applyFill="1" applyBorder="1" applyAlignment="1" applyProtection="1">
      <alignment horizontal="left" vertical="center"/>
    </xf>
    <xf numFmtId="0" fontId="11" fillId="4" borderId="36" xfId="0" applyFont="1" applyFill="1" applyBorder="1" applyAlignment="1" applyProtection="1">
      <alignment horizontal="left" vertical="center"/>
    </xf>
    <xf numFmtId="0" fontId="6" fillId="3" borderId="51" xfId="0" applyFont="1" applyFill="1" applyBorder="1" applyAlignment="1" applyProtection="1">
      <alignment horizontal="left" vertical="center"/>
    </xf>
    <xf numFmtId="1" fontId="6" fillId="3" borderId="2" xfId="0" applyNumberFormat="1" applyFont="1" applyFill="1" applyBorder="1" applyAlignment="1" applyProtection="1">
      <alignment horizontal="left" vertical="center"/>
      <protection locked="0"/>
    </xf>
    <xf numFmtId="0" fontId="6" fillId="3" borderId="9" xfId="0" applyFont="1" applyFill="1" applyBorder="1" applyAlignment="1" applyProtection="1">
      <alignment horizontal="left" vertical="center"/>
      <protection locked="0"/>
    </xf>
    <xf numFmtId="0" fontId="6" fillId="2" borderId="69" xfId="0" applyFont="1" applyFill="1" applyBorder="1" applyAlignment="1" applyProtection="1">
      <alignment horizontal="left" vertical="center" wrapText="1"/>
      <protection locked="0"/>
    </xf>
    <xf numFmtId="0" fontId="6" fillId="3" borderId="31"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6" fillId="3" borderId="44" xfId="0" applyFont="1" applyFill="1" applyBorder="1" applyAlignment="1" applyProtection="1">
      <alignment horizontal="center" vertical="center" wrapText="1"/>
    </xf>
    <xf numFmtId="0" fontId="33" fillId="0" borderId="0" xfId="0" applyFont="1" applyAlignment="1">
      <alignment horizontal="center" vertical="center" wrapText="1"/>
    </xf>
    <xf numFmtId="0" fontId="33" fillId="0" borderId="0" xfId="0" applyFont="1" applyAlignment="1">
      <alignment horizontal="center" vertical="center"/>
    </xf>
    <xf numFmtId="0" fontId="13" fillId="0" borderId="0" xfId="0" applyFont="1" applyAlignment="1">
      <alignment horizontal="center" vertical="center"/>
    </xf>
    <xf numFmtId="0" fontId="10" fillId="4" borderId="39" xfId="0" applyFont="1" applyFill="1" applyBorder="1" applyAlignment="1">
      <alignment horizontal="left" vertical="center"/>
    </xf>
    <xf numFmtId="0" fontId="10" fillId="4" borderId="35" xfId="0" applyFont="1" applyFill="1" applyBorder="1" applyAlignment="1">
      <alignment horizontal="left" vertical="center"/>
    </xf>
    <xf numFmtId="0" fontId="10" fillId="4" borderId="36" xfId="0" applyFont="1" applyFill="1" applyBorder="1" applyAlignment="1">
      <alignment horizontal="left" vertical="center"/>
    </xf>
    <xf numFmtId="14" fontId="6" fillId="3" borderId="2" xfId="0" applyNumberFormat="1" applyFont="1" applyFill="1" applyBorder="1" applyAlignment="1" applyProtection="1">
      <alignment horizontal="center" vertical="center"/>
      <protection locked="0"/>
    </xf>
    <xf numFmtId="14" fontId="6" fillId="3" borderId="17" xfId="0" applyNumberFormat="1"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wrapText="1"/>
    </xf>
    <xf numFmtId="0" fontId="6" fillId="3" borderId="7" xfId="0" applyNumberFormat="1" applyFont="1" applyFill="1" applyBorder="1" applyAlignment="1" applyProtection="1">
      <alignment horizontal="left" vertical="center" wrapText="1"/>
    </xf>
    <xf numFmtId="0" fontId="6" fillId="3" borderId="17" xfId="0" applyNumberFormat="1" applyFont="1" applyFill="1" applyBorder="1" applyAlignment="1" applyProtection="1">
      <alignment horizontal="left" vertical="center" wrapText="1"/>
    </xf>
    <xf numFmtId="0" fontId="30" fillId="2" borderId="0" xfId="0" applyFont="1" applyFill="1" applyAlignment="1">
      <alignment horizontal="center" vertical="center" wrapText="1"/>
    </xf>
    <xf numFmtId="0" fontId="6" fillId="3" borderId="4" xfId="0" applyFont="1" applyFill="1" applyBorder="1" applyAlignment="1" applyProtection="1">
      <alignment horizontal="left" vertical="center"/>
    </xf>
    <xf numFmtId="0" fontId="23" fillId="3" borderId="7" xfId="0" applyFont="1" applyFill="1" applyBorder="1" applyAlignment="1" applyProtection="1">
      <alignment horizontal="center" vertical="center"/>
    </xf>
    <xf numFmtId="0" fontId="23" fillId="3" borderId="2" xfId="0" applyFont="1" applyFill="1" applyBorder="1" applyAlignment="1" applyProtection="1">
      <alignment horizontal="center" vertical="center"/>
    </xf>
    <xf numFmtId="0" fontId="23" fillId="3" borderId="17" xfId="0" applyFont="1" applyFill="1" applyBorder="1" applyAlignment="1" applyProtection="1">
      <alignment horizontal="center" vertical="center"/>
    </xf>
    <xf numFmtId="0" fontId="10" fillId="4" borderId="35" xfId="0" applyFont="1" applyFill="1" applyBorder="1" applyAlignment="1" applyProtection="1">
      <alignment horizontal="left" vertical="center"/>
    </xf>
    <xf numFmtId="0" fontId="10" fillId="4" borderId="36" xfId="0" applyFont="1" applyFill="1" applyBorder="1" applyAlignment="1" applyProtection="1">
      <alignment horizontal="left" vertical="center"/>
    </xf>
    <xf numFmtId="0" fontId="6" fillId="3" borderId="6"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3" borderId="24" xfId="0" applyFont="1" applyFill="1" applyBorder="1" applyAlignment="1" applyProtection="1">
      <alignment horizontal="center" vertical="center" wrapText="1"/>
    </xf>
    <xf numFmtId="0" fontId="6" fillId="3" borderId="25" xfId="0" applyFont="1" applyFill="1" applyBorder="1" applyAlignment="1" applyProtection="1">
      <alignment horizontal="center" vertical="center" wrapText="1"/>
    </xf>
    <xf numFmtId="0" fontId="6" fillId="3" borderId="34" xfId="0" applyFont="1" applyFill="1" applyBorder="1" applyAlignment="1" applyProtection="1">
      <alignment horizontal="left" vertical="center" wrapText="1"/>
    </xf>
    <xf numFmtId="0" fontId="6" fillId="3" borderId="5"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12" xfId="0" applyNumberFormat="1" applyFont="1" applyFill="1" applyBorder="1" applyAlignment="1" applyProtection="1">
      <alignment horizontal="left" vertical="center" wrapText="1"/>
    </xf>
    <xf numFmtId="0" fontId="6" fillId="3" borderId="14" xfId="0" applyNumberFormat="1" applyFont="1" applyFill="1" applyBorder="1" applyAlignment="1" applyProtection="1">
      <alignment horizontal="left" vertical="center" wrapText="1"/>
    </xf>
    <xf numFmtId="0" fontId="10" fillId="4" borderId="42" xfId="0" applyFont="1" applyFill="1" applyBorder="1" applyAlignment="1" applyProtection="1">
      <alignment horizontal="left" vertical="center"/>
    </xf>
    <xf numFmtId="0" fontId="11" fillId="4" borderId="29" xfId="0" applyFont="1" applyFill="1" applyBorder="1" applyAlignment="1" applyProtection="1">
      <alignment horizontal="left" vertical="center"/>
    </xf>
    <xf numFmtId="0" fontId="11" fillId="4" borderId="43" xfId="0" applyFont="1" applyFill="1" applyBorder="1" applyAlignment="1" applyProtection="1">
      <alignment horizontal="left" vertical="center"/>
    </xf>
    <xf numFmtId="0" fontId="6" fillId="3" borderId="68" xfId="0" applyFont="1" applyFill="1" applyBorder="1" applyAlignment="1" applyProtection="1">
      <alignment horizontal="center" vertical="center" wrapText="1"/>
    </xf>
    <xf numFmtId="0" fontId="27" fillId="0" borderId="1" xfId="0" applyFont="1" applyBorder="1" applyAlignment="1" applyProtection="1">
      <alignment horizontal="left" vertical="center" wrapText="1"/>
    </xf>
    <xf numFmtId="0" fontId="27" fillId="0" borderId="0" xfId="0" applyFont="1" applyBorder="1" applyAlignment="1" applyProtection="1">
      <alignment horizontal="left" vertical="center" wrapText="1"/>
    </xf>
    <xf numFmtId="0" fontId="27" fillId="0" borderId="9"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20" xfId="0" applyFont="1" applyBorder="1" applyAlignment="1" applyProtection="1">
      <alignment horizontal="left" vertical="center" wrapText="1"/>
    </xf>
    <xf numFmtId="0" fontId="27" fillId="0" borderId="21" xfId="0" applyFont="1" applyBorder="1" applyAlignment="1" applyProtection="1">
      <alignment horizontal="left" vertical="center" wrapText="1"/>
    </xf>
    <xf numFmtId="1" fontId="6" fillId="2" borderId="4" xfId="0" applyNumberFormat="1" applyFont="1" applyFill="1" applyBorder="1" applyAlignment="1" applyProtection="1">
      <alignment horizontal="left" vertical="center" wrapText="1"/>
    </xf>
    <xf numFmtId="0" fontId="23" fillId="0" borderId="4" xfId="0" applyFont="1" applyBorder="1" applyAlignment="1">
      <alignment horizontal="left"/>
    </xf>
    <xf numFmtId="0" fontId="23" fillId="2" borderId="52" xfId="0" applyFont="1" applyFill="1" applyBorder="1" applyAlignment="1" applyProtection="1">
      <alignment horizontal="left" vertical="center" wrapText="1"/>
    </xf>
    <xf numFmtId="0" fontId="23" fillId="2" borderId="38" xfId="0" applyFont="1" applyFill="1" applyBorder="1" applyAlignment="1" applyProtection="1">
      <alignment horizontal="left" vertical="center" wrapText="1"/>
    </xf>
    <xf numFmtId="0" fontId="23" fillId="2" borderId="37" xfId="0" applyFont="1" applyFill="1" applyBorder="1" applyAlignment="1" applyProtection="1">
      <alignment horizontal="left" vertical="center" wrapText="1"/>
    </xf>
    <xf numFmtId="1" fontId="23" fillId="2" borderId="52" xfId="0" applyNumberFormat="1" applyFont="1" applyFill="1" applyBorder="1" applyAlignment="1" applyProtection="1">
      <alignment horizontal="left" vertical="center" wrapText="1"/>
    </xf>
    <xf numFmtId="1" fontId="23" fillId="2" borderId="37" xfId="0" applyNumberFormat="1" applyFont="1" applyFill="1" applyBorder="1" applyAlignment="1" applyProtection="1">
      <alignment horizontal="left" vertical="center" wrapText="1"/>
    </xf>
    <xf numFmtId="0" fontId="23" fillId="0" borderId="52" xfId="0" applyFont="1" applyBorder="1" applyAlignment="1" applyProtection="1">
      <alignment horizontal="left"/>
    </xf>
    <xf numFmtId="0" fontId="23" fillId="0" borderId="37" xfId="0" applyFont="1" applyBorder="1" applyAlignment="1" applyProtection="1">
      <alignment horizontal="left"/>
    </xf>
    <xf numFmtId="0" fontId="26" fillId="0" borderId="10" xfId="0" applyFont="1" applyBorder="1" applyAlignment="1" applyProtection="1">
      <alignment horizontal="left" vertical="center" wrapText="1"/>
    </xf>
    <xf numFmtId="0" fontId="27" fillId="0" borderId="11" xfId="0" applyFont="1" applyBorder="1" applyAlignment="1" applyProtection="1">
      <alignment horizontal="left" vertical="center" wrapText="1"/>
    </xf>
    <xf numFmtId="0" fontId="27" fillId="0" borderId="18" xfId="0" applyFont="1" applyBorder="1" applyAlignment="1" applyProtection="1">
      <alignment horizontal="left" vertical="center" wrapText="1"/>
    </xf>
    <xf numFmtId="0" fontId="23" fillId="3" borderId="52" xfId="0" applyFont="1" applyFill="1" applyBorder="1" applyAlignment="1" applyProtection="1">
      <alignment horizontal="left"/>
    </xf>
    <xf numFmtId="0" fontId="23" fillId="3" borderId="37" xfId="0" applyFont="1" applyFill="1" applyBorder="1" applyAlignment="1" applyProtection="1">
      <alignment horizontal="left"/>
    </xf>
    <xf numFmtId="0" fontId="39" fillId="0" borderId="20" xfId="0" applyFont="1" applyBorder="1" applyAlignment="1" applyProtection="1">
      <alignment horizontal="center" vertical="top"/>
    </xf>
    <xf numFmtId="0" fontId="35" fillId="4" borderId="39" xfId="0" applyFont="1" applyFill="1" applyBorder="1" applyAlignment="1" applyProtection="1">
      <alignment horizontal="left"/>
    </xf>
    <xf numFmtId="0" fontId="35" fillId="4" borderId="35" xfId="0" applyFont="1" applyFill="1" applyBorder="1" applyAlignment="1" applyProtection="1">
      <alignment horizontal="left"/>
    </xf>
    <xf numFmtId="0" fontId="35" fillId="4" borderId="36" xfId="0" applyFont="1" applyFill="1" applyBorder="1" applyAlignment="1" applyProtection="1">
      <alignment horizontal="left"/>
    </xf>
    <xf numFmtId="0" fontId="23" fillId="0" borderId="32" xfId="0" applyFont="1" applyBorder="1" applyAlignment="1" applyProtection="1">
      <alignment horizontal="left"/>
    </xf>
    <xf numFmtId="0" fontId="23" fillId="0" borderId="48" xfId="0" applyFont="1" applyBorder="1" applyAlignment="1" applyProtection="1">
      <alignment horizontal="left"/>
    </xf>
    <xf numFmtId="0" fontId="40" fillId="0" borderId="49" xfId="0" applyFont="1" applyBorder="1" applyAlignment="1" applyProtection="1">
      <alignment horizontal="left"/>
    </xf>
    <xf numFmtId="0" fontId="40" fillId="0" borderId="26" xfId="0" applyFont="1" applyBorder="1" applyAlignment="1" applyProtection="1">
      <alignment horizontal="left"/>
    </xf>
    <xf numFmtId="0" fontId="40" fillId="0" borderId="50" xfId="0" applyFont="1" applyBorder="1" applyAlignment="1" applyProtection="1">
      <alignment horizontal="left"/>
    </xf>
    <xf numFmtId="0" fontId="23" fillId="0" borderId="33" xfId="0" applyFont="1" applyBorder="1" applyAlignment="1" applyProtection="1">
      <alignment horizontal="left"/>
    </xf>
    <xf numFmtId="0" fontId="23" fillId="0" borderId="2" xfId="0" applyFont="1" applyBorder="1" applyAlignment="1" applyProtection="1">
      <alignment horizontal="left"/>
    </xf>
    <xf numFmtId="0" fontId="23" fillId="0" borderId="24" xfId="0" applyFont="1" applyBorder="1" applyAlignment="1" applyProtection="1">
      <alignment horizontal="center"/>
    </xf>
    <xf numFmtId="0" fontId="23" fillId="0" borderId="30" xfId="0" applyFont="1" applyBorder="1" applyAlignment="1" applyProtection="1">
      <alignment horizontal="center"/>
    </xf>
    <xf numFmtId="0" fontId="23" fillId="3" borderId="34" xfId="0" applyFont="1" applyFill="1" applyBorder="1" applyAlignment="1" applyProtection="1">
      <alignment horizontal="left"/>
    </xf>
    <xf numFmtId="0" fontId="23" fillId="3" borderId="25" xfId="0" applyFont="1" applyFill="1" applyBorder="1" applyAlignment="1" applyProtection="1">
      <alignment horizontal="left"/>
    </xf>
    <xf numFmtId="0" fontId="23" fillId="0" borderId="3" xfId="0" applyFont="1" applyBorder="1" applyAlignment="1" applyProtection="1">
      <alignment horizontal="left"/>
    </xf>
    <xf numFmtId="0" fontId="23" fillId="0" borderId="24" xfId="0" applyFont="1" applyBorder="1" applyAlignment="1" applyProtection="1">
      <alignment horizontal="left"/>
    </xf>
    <xf numFmtId="0" fontId="23" fillId="0" borderId="30" xfId="0" applyFont="1" applyBorder="1" applyAlignment="1" applyProtection="1">
      <alignment horizontal="left"/>
    </xf>
    <xf numFmtId="0" fontId="40" fillId="0" borderId="47" xfId="0" applyFont="1" applyBorder="1" applyAlignment="1" applyProtection="1">
      <alignment horizontal="left"/>
    </xf>
    <xf numFmtId="0" fontId="40" fillId="0" borderId="35" xfId="0" applyFont="1" applyBorder="1" applyAlignment="1" applyProtection="1">
      <alignment horizontal="left"/>
    </xf>
    <xf numFmtId="0" fontId="40" fillId="0" borderId="36" xfId="0" applyFont="1" applyBorder="1" applyAlignment="1" applyProtection="1">
      <alignment horizontal="left"/>
    </xf>
    <xf numFmtId="0" fontId="23" fillId="0" borderId="1" xfId="0" applyFont="1" applyBorder="1" applyAlignment="1" applyProtection="1">
      <alignment horizontal="left" vertical="center" wrapText="1"/>
    </xf>
    <xf numFmtId="0" fontId="23" fillId="0" borderId="8" xfId="0" applyFont="1" applyBorder="1" applyAlignment="1" applyProtection="1">
      <alignment horizontal="left" vertical="center" wrapText="1"/>
    </xf>
    <xf numFmtId="0" fontId="23" fillId="0" borderId="33" xfId="0" applyFont="1" applyBorder="1" applyAlignment="1" applyProtection="1">
      <alignment horizontal="left" vertical="center" wrapText="1"/>
    </xf>
    <xf numFmtId="0" fontId="23" fillId="0" borderId="16" xfId="0" applyFont="1" applyBorder="1" applyAlignment="1" applyProtection="1">
      <alignment horizontal="left" vertical="center" wrapText="1"/>
    </xf>
    <xf numFmtId="0" fontId="27" fillId="0" borderId="5" xfId="0" applyFont="1" applyBorder="1" applyAlignment="1" applyProtection="1">
      <alignment horizontal="left" vertical="center" wrapText="1"/>
      <protection locked="0"/>
    </xf>
    <xf numFmtId="0" fontId="27" fillId="0" borderId="0" xfId="0" applyFont="1" applyBorder="1" applyAlignment="1" applyProtection="1">
      <alignment horizontal="left" vertical="center" wrapText="1"/>
      <protection locked="0"/>
    </xf>
    <xf numFmtId="0" fontId="27" fillId="0" borderId="7" xfId="0" applyFont="1" applyBorder="1" applyAlignment="1" applyProtection="1">
      <alignment horizontal="left" vertical="center" wrapText="1"/>
      <protection locked="0"/>
    </xf>
    <xf numFmtId="0" fontId="27" fillId="0" borderId="2" xfId="0" applyFont="1" applyBorder="1" applyAlignment="1" applyProtection="1">
      <alignment horizontal="left" vertical="center" wrapText="1"/>
      <protection locked="0"/>
    </xf>
    <xf numFmtId="0" fontId="23" fillId="0" borderId="0" xfId="0" applyFont="1" applyBorder="1" applyAlignment="1" applyProtection="1">
      <alignment horizontal="left" vertical="center" wrapText="1"/>
    </xf>
    <xf numFmtId="1" fontId="27" fillId="0" borderId="6" xfId="0" applyNumberFormat="1" applyFont="1" applyBorder="1" applyAlignment="1" applyProtection="1">
      <alignment horizontal="left" vertical="center" wrapText="1"/>
      <protection locked="0"/>
    </xf>
    <xf numFmtId="0" fontId="27" fillId="0" borderId="14" xfId="0" applyFont="1" applyBorder="1" applyAlignment="1" applyProtection="1">
      <alignment horizontal="left" vertical="center" wrapText="1"/>
      <protection locked="0"/>
    </xf>
    <xf numFmtId="0" fontId="35" fillId="4" borderId="10" xfId="0" applyFont="1" applyFill="1" applyBorder="1" applyAlignment="1" applyProtection="1">
      <alignment horizontal="left"/>
    </xf>
    <xf numFmtId="0" fontId="35" fillId="4" borderId="11" xfId="0" applyFont="1" applyFill="1" applyBorder="1" applyAlignment="1" applyProtection="1">
      <alignment horizontal="left"/>
    </xf>
    <xf numFmtId="0" fontId="35" fillId="4" borderId="18" xfId="0" applyFont="1" applyFill="1" applyBorder="1" applyAlignment="1" applyProtection="1">
      <alignment horizontal="left"/>
    </xf>
    <xf numFmtId="0" fontId="35" fillId="4" borderId="1" xfId="0" applyFont="1" applyFill="1" applyBorder="1" applyAlignment="1" applyProtection="1">
      <alignment horizontal="left"/>
    </xf>
    <xf numFmtId="0" fontId="35" fillId="4" borderId="0" xfId="0" applyFont="1" applyFill="1" applyBorder="1" applyAlignment="1" applyProtection="1">
      <alignment horizontal="left"/>
    </xf>
    <xf numFmtId="0" fontId="35" fillId="4" borderId="9" xfId="0" applyFont="1" applyFill="1" applyBorder="1" applyAlignment="1" applyProtection="1">
      <alignment horizontal="left"/>
    </xf>
    <xf numFmtId="0" fontId="27" fillId="0" borderId="1" xfId="0" applyFont="1" applyBorder="1" applyAlignment="1" applyProtection="1">
      <alignment horizontal="center" vertical="center" wrapText="1"/>
      <protection locked="0"/>
    </xf>
    <xf numFmtId="0" fontId="27" fillId="0" borderId="0" xfId="0" applyFont="1" applyBorder="1" applyAlignment="1" applyProtection="1">
      <alignment horizontal="center" vertical="center" wrapText="1"/>
      <protection locked="0"/>
    </xf>
    <xf numFmtId="0" fontId="35" fillId="4" borderId="39" xfId="0" applyFont="1" applyFill="1" applyBorder="1" applyAlignment="1" applyProtection="1">
      <alignment horizontal="center"/>
    </xf>
    <xf numFmtId="0" fontId="35" fillId="4" borderId="35" xfId="0" applyFont="1" applyFill="1" applyBorder="1" applyAlignment="1" applyProtection="1">
      <alignment horizontal="center"/>
    </xf>
    <xf numFmtId="0" fontId="35" fillId="4" borderId="36" xfId="0" applyFont="1" applyFill="1" applyBorder="1" applyAlignment="1" applyProtection="1">
      <alignment horizontal="center"/>
    </xf>
    <xf numFmtId="14" fontId="23" fillId="0" borderId="1" xfId="0" applyNumberFormat="1" applyFont="1" applyBorder="1" applyAlignment="1" applyProtection="1">
      <alignment horizontal="left" vertical="center" wrapText="1"/>
    </xf>
    <xf numFmtId="0" fontId="21" fillId="0" borderId="27" xfId="0" applyFont="1" applyBorder="1" applyAlignment="1" applyProtection="1">
      <alignment horizontal="left"/>
    </xf>
    <xf numFmtId="0" fontId="21" fillId="0" borderId="11" xfId="0" applyFont="1" applyBorder="1" applyAlignment="1" applyProtection="1">
      <alignment horizontal="left"/>
    </xf>
    <xf numFmtId="0" fontId="23" fillId="0" borderId="6" xfId="0" applyFont="1" applyBorder="1" applyAlignment="1" applyProtection="1">
      <alignment horizontal="left"/>
    </xf>
    <xf numFmtId="0" fontId="23" fillId="0" borderId="14" xfId="0" applyFont="1" applyBorder="1" applyAlignment="1" applyProtection="1">
      <alignment horizontal="left"/>
    </xf>
    <xf numFmtId="0" fontId="23" fillId="0" borderId="15" xfId="0" applyFont="1" applyBorder="1" applyAlignment="1" applyProtection="1">
      <alignment horizontal="left"/>
    </xf>
    <xf numFmtId="0" fontId="18" fillId="0" borderId="10" xfId="0" applyFont="1" applyBorder="1" applyAlignment="1" applyProtection="1">
      <alignment horizontal="left" vertical="center"/>
    </xf>
    <xf numFmtId="0" fontId="18" fillId="0" borderId="11" xfId="0" applyFont="1" applyBorder="1" applyAlignment="1" applyProtection="1">
      <alignment horizontal="left" vertical="center"/>
    </xf>
    <xf numFmtId="0" fontId="18" fillId="0" borderId="18" xfId="0" applyFont="1" applyBorder="1" applyAlignment="1" applyProtection="1">
      <alignment horizontal="left" vertical="center"/>
    </xf>
    <xf numFmtId="0" fontId="18" fillId="0" borderId="1" xfId="0" applyFont="1" applyBorder="1" applyAlignment="1" applyProtection="1">
      <alignment horizontal="left" vertical="center"/>
    </xf>
    <xf numFmtId="0" fontId="18" fillId="0" borderId="0" xfId="0" applyFont="1" applyBorder="1" applyAlignment="1" applyProtection="1">
      <alignment horizontal="left" vertical="center"/>
    </xf>
    <xf numFmtId="0" fontId="18" fillId="0" borderId="9" xfId="0" applyFont="1" applyBorder="1" applyAlignment="1" applyProtection="1">
      <alignment horizontal="left" vertical="center"/>
    </xf>
    <xf numFmtId="0" fontId="35" fillId="4" borderId="1" xfId="0" applyFont="1" applyFill="1" applyBorder="1" applyAlignment="1" applyProtection="1">
      <alignment horizontal="center"/>
    </xf>
    <xf numFmtId="0" fontId="35" fillId="4" borderId="0" xfId="0" applyFont="1" applyFill="1" applyBorder="1" applyAlignment="1" applyProtection="1">
      <alignment horizontal="center"/>
    </xf>
    <xf numFmtId="0" fontId="35" fillId="4" borderId="9" xfId="0" applyFont="1" applyFill="1" applyBorder="1" applyAlignment="1" applyProtection="1">
      <alignment horizontal="center"/>
    </xf>
    <xf numFmtId="0" fontId="26" fillId="0" borderId="1" xfId="0" applyFont="1" applyBorder="1" applyAlignment="1" applyProtection="1">
      <alignment horizontal="left" wrapText="1"/>
    </xf>
    <xf numFmtId="0" fontId="26" fillId="0" borderId="0" xfId="0" applyFont="1" applyBorder="1" applyAlignment="1" applyProtection="1">
      <alignment horizontal="left" wrapText="1"/>
    </xf>
    <xf numFmtId="0" fontId="26" fillId="0" borderId="9" xfId="0" applyFont="1" applyBorder="1" applyAlignment="1" applyProtection="1">
      <alignment horizontal="left" wrapText="1"/>
    </xf>
    <xf numFmtId="0" fontId="27" fillId="0" borderId="1" xfId="0" applyFont="1" applyBorder="1" applyAlignment="1" applyProtection="1">
      <alignment horizontal="left"/>
    </xf>
    <xf numFmtId="0" fontId="27" fillId="0" borderId="0" xfId="0" applyFont="1" applyBorder="1" applyAlignment="1" applyProtection="1">
      <alignment horizontal="left"/>
    </xf>
    <xf numFmtId="0" fontId="27" fillId="0" borderId="9" xfId="0" applyFont="1" applyBorder="1" applyAlignment="1" applyProtection="1">
      <alignment horizontal="left"/>
    </xf>
    <xf numFmtId="0" fontId="27" fillId="0" borderId="1" xfId="0" applyFont="1" applyBorder="1" applyAlignment="1" applyProtection="1">
      <alignment horizontal="left" vertical="center"/>
    </xf>
    <xf numFmtId="0" fontId="27" fillId="0" borderId="0" xfId="0" applyFont="1" applyBorder="1" applyAlignment="1" applyProtection="1">
      <alignment horizontal="left" vertical="center"/>
    </xf>
    <xf numFmtId="0" fontId="27" fillId="0" borderId="9" xfId="0" applyFont="1" applyBorder="1" applyAlignment="1" applyProtection="1">
      <alignment horizontal="left" vertical="center"/>
    </xf>
    <xf numFmtId="0" fontId="27" fillId="0" borderId="1" xfId="0" applyFont="1" applyBorder="1" applyAlignment="1" applyProtection="1">
      <alignment horizontal="left" vertical="center" wrapText="1"/>
      <protection locked="0"/>
    </xf>
    <xf numFmtId="0" fontId="27" fillId="0" borderId="9" xfId="0" applyFont="1" applyBorder="1" applyAlignment="1" applyProtection="1">
      <alignment horizontal="left" vertical="center" wrapText="1"/>
      <protection locked="0"/>
    </xf>
    <xf numFmtId="0" fontId="26" fillId="0" borderId="1" xfId="0" applyFont="1" applyBorder="1" applyAlignment="1" applyProtection="1">
      <alignment horizontal="left" wrapText="1"/>
      <protection locked="0"/>
    </xf>
    <xf numFmtId="0" fontId="26" fillId="0" borderId="0" xfId="0" applyFont="1" applyBorder="1" applyAlignment="1" applyProtection="1">
      <alignment horizontal="left" wrapText="1"/>
      <protection locked="0"/>
    </xf>
    <xf numFmtId="0" fontId="26" fillId="0" borderId="9" xfId="0" applyFont="1" applyBorder="1" applyAlignment="1" applyProtection="1">
      <alignment horizontal="left" wrapText="1"/>
      <protection locked="0"/>
    </xf>
    <xf numFmtId="0" fontId="27" fillId="0" borderId="1" xfId="0" applyFont="1" applyBorder="1" applyAlignment="1" applyProtection="1">
      <alignment horizontal="left" vertical="top" wrapText="1"/>
      <protection locked="0"/>
    </xf>
    <xf numFmtId="0" fontId="27" fillId="0" borderId="0" xfId="0" applyFont="1" applyBorder="1" applyAlignment="1" applyProtection="1">
      <alignment horizontal="left" vertical="top" wrapText="1"/>
      <protection locked="0"/>
    </xf>
    <xf numFmtId="0" fontId="27" fillId="0" borderId="9" xfId="0" applyFont="1" applyBorder="1" applyAlignment="1" applyProtection="1">
      <alignment horizontal="left" vertical="top" wrapText="1"/>
      <protection locked="0"/>
    </xf>
    <xf numFmtId="0" fontId="27" fillId="0" borderId="19" xfId="0" applyFont="1" applyBorder="1" applyAlignment="1" applyProtection="1">
      <alignment horizontal="left" vertical="top" wrapText="1"/>
      <protection locked="0"/>
    </xf>
    <xf numFmtId="0" fontId="27" fillId="0" borderId="20" xfId="0" applyFont="1" applyBorder="1" applyAlignment="1" applyProtection="1">
      <alignment horizontal="left" vertical="top" wrapText="1"/>
      <protection locked="0"/>
    </xf>
    <xf numFmtId="0" fontId="27" fillId="0" borderId="21" xfId="0" applyFont="1" applyBorder="1" applyAlignment="1" applyProtection="1">
      <alignment horizontal="left" vertical="top" wrapText="1"/>
      <protection locked="0"/>
    </xf>
  </cellXfs>
  <cellStyles count="3">
    <cellStyle name="Hyperkobling" xfId="1" builtinId="8"/>
    <cellStyle name="Normal" xfId="0" builtinId="0"/>
    <cellStyle name="Normal 2" xfId="2" xr:uid="{00000000-0005-0000-0000-000002000000}"/>
  </cellStyles>
  <dxfs count="20">
    <dxf>
      <fill>
        <patternFill>
          <bgColor theme="6" tint="0.79998168889431442"/>
        </patternFill>
      </fill>
    </dxf>
    <dxf>
      <fill>
        <patternFill>
          <bgColor theme="0"/>
        </patternFill>
      </fill>
    </dxf>
    <dxf>
      <fill>
        <patternFill>
          <bgColor theme="6" tint="0.79998168889431442"/>
        </patternFill>
      </fill>
    </dxf>
    <dxf>
      <fill>
        <patternFill>
          <bgColor theme="6" tint="0.79998168889431442"/>
        </patternFill>
      </fill>
    </dxf>
    <dxf>
      <border>
        <vertical/>
        <horizontal/>
      </border>
    </dxf>
    <dxf>
      <fill>
        <patternFill>
          <bgColor theme="6" tint="0.79998168889431442"/>
        </patternFill>
      </fill>
    </dxf>
    <dxf>
      <fill>
        <patternFill>
          <bgColor theme="0"/>
        </patternFill>
      </fill>
    </dxf>
    <dxf>
      <fill>
        <patternFill>
          <bgColor theme="0"/>
        </patternFill>
      </fill>
    </dxf>
    <dxf>
      <fill>
        <patternFill>
          <bgColor theme="0"/>
        </patternFill>
      </fill>
      <border>
        <right style="thin">
          <color auto="1"/>
        </right>
        <top style="thin">
          <color auto="1"/>
        </top>
        <bottom style="thin">
          <color auto="1"/>
        </bottom>
        <vertical/>
        <horizontal/>
      </border>
    </dxf>
    <dxf>
      <fill>
        <patternFill>
          <bgColor theme="0"/>
        </patternFill>
      </fill>
    </dxf>
    <dxf>
      <fill>
        <patternFill>
          <bgColor theme="0"/>
        </patternFill>
      </fill>
    </dxf>
    <dxf>
      <fill>
        <patternFill>
          <bgColor theme="0"/>
        </patternFill>
      </fill>
    </dxf>
    <dxf>
      <fill>
        <patternFill>
          <bgColor theme="0"/>
        </patternFill>
      </fill>
      <border>
        <right style="thin">
          <color auto="1"/>
        </right>
        <top style="thin">
          <color auto="1"/>
        </top>
        <bottom style="thin">
          <color auto="1"/>
        </bottom>
        <vertical/>
        <horizontal/>
      </border>
    </dxf>
    <dxf>
      <fill>
        <patternFill>
          <bgColor theme="0"/>
        </patternFill>
      </fill>
    </dxf>
    <dxf>
      <fill>
        <patternFill>
          <bgColor theme="0"/>
        </patternFill>
      </fill>
    </dxf>
    <dxf>
      <fill>
        <patternFill>
          <bgColor theme="0"/>
        </patternFill>
      </fill>
      <border>
        <right style="thin">
          <color auto="1"/>
        </right>
        <top style="thin">
          <color auto="1"/>
        </top>
        <bottom style="thin">
          <color auto="1"/>
        </bottom>
        <vertical/>
        <horizontal/>
      </border>
    </dxf>
    <dxf>
      <font>
        <color theme="0"/>
      </font>
    </dxf>
    <dxf>
      <font>
        <color theme="0"/>
      </font>
    </dxf>
    <dxf>
      <fill>
        <patternFill>
          <bgColor theme="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D5D5D5"/>
      <rgbColor rgb="00003366"/>
      <rgbColor rgb="00339966"/>
      <rgbColor rgb="00003300"/>
      <rgbColor rgb="00333300"/>
      <rgbColor rgb="00993300"/>
      <rgbColor rgb="00993366"/>
      <rgbColor rgb="00333399"/>
      <rgbColor rgb="00333333"/>
    </indexedColors>
    <mruColors>
      <color rgb="FF33CC33"/>
      <color rgb="FF0000FF"/>
      <color rgb="FFD3D3D3"/>
      <color rgb="FFE8E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Pendling &#248;nsket bosted'!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xdr:col>
      <xdr:colOff>61280</xdr:colOff>
      <xdr:row>57</xdr:row>
      <xdr:rowOff>86457</xdr:rowOff>
    </xdr:from>
    <xdr:to>
      <xdr:col>2</xdr:col>
      <xdr:colOff>287682</xdr:colOff>
      <xdr:row>59</xdr:row>
      <xdr:rowOff>152551</xdr:rowOff>
    </xdr:to>
    <xdr:pic>
      <xdr:nvPicPr>
        <xdr:cNvPr id="13" name="Bild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a:stretch>
      </xdr:blipFill>
      <xdr:spPr>
        <a:xfrm>
          <a:off x="830607" y="12014688"/>
          <a:ext cx="1178902" cy="469075"/>
        </a:xfrm>
        <a:prstGeom prst="rect">
          <a:avLst/>
        </a:prstGeom>
      </xdr:spPr>
    </xdr:pic>
    <xdr:clientData/>
  </xdr:twoCellAnchor>
  <xdr:twoCellAnchor editAs="oneCell">
    <xdr:from>
      <xdr:col>0</xdr:col>
      <xdr:colOff>47625</xdr:colOff>
      <xdr:row>0</xdr:row>
      <xdr:rowOff>0</xdr:rowOff>
    </xdr:from>
    <xdr:to>
      <xdr:col>1</xdr:col>
      <xdr:colOff>400050</xdr:colOff>
      <xdr:row>2</xdr:row>
      <xdr:rowOff>8944</xdr:rowOff>
    </xdr:to>
    <xdr:pic>
      <xdr:nvPicPr>
        <xdr:cNvPr id="6" name="Bild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47625" y="0"/>
          <a:ext cx="1181100" cy="466144"/>
        </a:xfrm>
        <a:prstGeom prst="rect">
          <a:avLst/>
        </a:prstGeom>
      </xdr:spPr>
    </xdr:pic>
    <xdr:clientData/>
  </xdr:twoCellAnchor>
  <xdr:twoCellAnchor editAs="oneCell">
    <xdr:from>
      <xdr:col>1</xdr:col>
      <xdr:colOff>7327</xdr:colOff>
      <xdr:row>123</xdr:row>
      <xdr:rowOff>97448</xdr:rowOff>
    </xdr:from>
    <xdr:to>
      <xdr:col>2</xdr:col>
      <xdr:colOff>235927</xdr:colOff>
      <xdr:row>125</xdr:row>
      <xdr:rowOff>106393</xdr:rowOff>
    </xdr:to>
    <xdr:pic>
      <xdr:nvPicPr>
        <xdr:cNvPr id="9" name="Bild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776654" y="24503429"/>
          <a:ext cx="1181100" cy="463214"/>
        </a:xfrm>
        <a:prstGeom prst="rect">
          <a:avLst/>
        </a:prstGeom>
      </xdr:spPr>
    </xdr:pic>
    <xdr:clientData/>
  </xdr:twoCellAnchor>
  <xdr:twoCellAnchor>
    <xdr:from>
      <xdr:col>3</xdr:col>
      <xdr:colOff>95250</xdr:colOff>
      <xdr:row>53</xdr:row>
      <xdr:rowOff>114300</xdr:rowOff>
    </xdr:from>
    <xdr:to>
      <xdr:col>4</xdr:col>
      <xdr:colOff>714375</xdr:colOff>
      <xdr:row>54</xdr:row>
      <xdr:rowOff>276225</xdr:rowOff>
    </xdr:to>
    <xdr:sp macro="" textlink="">
      <xdr:nvSpPr>
        <xdr:cNvPr id="2" name="Avrundet rektangel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2781300" y="11353800"/>
          <a:ext cx="1600200" cy="314325"/>
        </a:xfrm>
        <a:prstGeom prst="roundRect">
          <a:avLst/>
        </a:prstGeom>
        <a:solidFill>
          <a:schemeClr val="accent3">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b-NO" sz="1100"/>
            <a:t>Gå til pendlersøknad</a:t>
          </a:r>
        </a:p>
        <a:p>
          <a:pPr algn="ctr"/>
          <a:endParaRPr lang="nb-NO" sz="1100"/>
        </a:p>
      </xdr:txBody>
    </xdr:sp>
    <xdr:clientData/>
  </xdr:twoCellAnchor>
  <xdr:twoCellAnchor>
    <xdr:from>
      <xdr:col>3</xdr:col>
      <xdr:colOff>483577</xdr:colOff>
      <xdr:row>117</xdr:row>
      <xdr:rowOff>209550</xdr:rowOff>
    </xdr:from>
    <xdr:to>
      <xdr:col>5</xdr:col>
      <xdr:colOff>190500</xdr:colOff>
      <xdr:row>118</xdr:row>
      <xdr:rowOff>263769</xdr:rowOff>
    </xdr:to>
    <xdr:sp macro="" textlink="">
      <xdr:nvSpPr>
        <xdr:cNvPr id="7" name="Avrundet rektangel 6">
          <a:hlinkClick xmlns:r="http://schemas.openxmlformats.org/officeDocument/2006/relationships" r:id="rId2"/>
          <a:extLst>
            <a:ext uri="{FF2B5EF4-FFF2-40B4-BE49-F238E27FC236}">
              <a16:creationId xmlns:a16="http://schemas.microsoft.com/office/drawing/2014/main" id="{00000000-0008-0000-0000-000007000000}"/>
            </a:ext>
          </a:extLst>
        </xdr:cNvPr>
        <xdr:cNvSpPr/>
      </xdr:nvSpPr>
      <xdr:spPr>
        <a:xfrm>
          <a:off x="3165231" y="22988954"/>
          <a:ext cx="1648557" cy="339969"/>
        </a:xfrm>
        <a:prstGeom prst="roundRect">
          <a:avLst/>
        </a:prstGeom>
        <a:solidFill>
          <a:schemeClr val="accent3">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b-NO" sz="1100"/>
            <a:t>Gå til pendlersøknad</a:t>
          </a:r>
        </a:p>
        <a:p>
          <a:pPr algn="ctr"/>
          <a:endParaRPr lang="nb-N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1</xdr:row>
      <xdr:rowOff>190500</xdr:rowOff>
    </xdr:from>
    <xdr:to>
      <xdr:col>1</xdr:col>
      <xdr:colOff>723563</xdr:colOff>
      <xdr:row>2</xdr:row>
      <xdr:rowOff>125182</xdr:rowOff>
    </xdr:to>
    <xdr:pic>
      <xdr:nvPicPr>
        <xdr:cNvPr id="3" name="Bild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66700" y="200025"/>
          <a:ext cx="1228388" cy="382357"/>
        </a:xfrm>
        <a:prstGeom prst="rect">
          <a:avLst/>
        </a:prstGeom>
      </xdr:spPr>
    </xdr:pic>
    <xdr:clientData/>
  </xdr:twoCellAnchor>
  <xdr:twoCellAnchor editAs="oneCell">
    <xdr:from>
      <xdr:col>0</xdr:col>
      <xdr:colOff>94129</xdr:colOff>
      <xdr:row>51</xdr:row>
      <xdr:rowOff>10087</xdr:rowOff>
    </xdr:from>
    <xdr:to>
      <xdr:col>1</xdr:col>
      <xdr:colOff>503704</xdr:colOff>
      <xdr:row>51</xdr:row>
      <xdr:rowOff>476231</xdr:rowOff>
    </xdr:to>
    <xdr:pic>
      <xdr:nvPicPr>
        <xdr:cNvPr id="5" name="Bild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94129" y="11173387"/>
          <a:ext cx="1181100" cy="4661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19051</xdr:colOff>
          <xdr:row>9</xdr:row>
          <xdr:rowOff>66675</xdr:rowOff>
        </xdr:from>
        <xdr:to>
          <xdr:col>8</xdr:col>
          <xdr:colOff>742951</xdr:colOff>
          <xdr:row>57</xdr:row>
          <xdr:rowOff>95250</xdr:rowOff>
        </xdr:to>
        <xdr:pic>
          <xdr:nvPicPr>
            <xdr:cNvPr id="3" name="Bilde 2">
              <a:extLst>
                <a:ext uri="{FF2B5EF4-FFF2-40B4-BE49-F238E27FC236}">
                  <a16:creationId xmlns:a16="http://schemas.microsoft.com/office/drawing/2014/main" id="{00000000-0008-0000-0200-000003000000}"/>
                </a:ext>
              </a:extLst>
            </xdr:cNvPr>
            <xdr:cNvPicPr>
              <a:picLocks noChangeAspect="1" noChangeArrowheads="1"/>
              <a:extLst>
                <a:ext uri="{84589F7E-364E-4C9E-8A38-B11213B215E9}">
                  <a14:cameraTool cellRange="'Søknad om flytting'!$A$14:$H$49" spid="_x0000_s8302"/>
                </a:ext>
              </a:extLst>
            </xdr:cNvPicPr>
          </xdr:nvPicPr>
          <xdr:blipFill>
            <a:blip xmlns:r="http://schemas.openxmlformats.org/officeDocument/2006/relationships" r:embed="rId1"/>
            <a:srcRect/>
            <a:stretch>
              <a:fillRect/>
            </a:stretch>
          </xdr:blipFill>
          <xdr:spPr bwMode="auto">
            <a:xfrm>
              <a:off x="19051" y="1524000"/>
              <a:ext cx="7124700" cy="78009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133349</xdr:colOff>
          <xdr:row>60</xdr:row>
          <xdr:rowOff>133350</xdr:rowOff>
        </xdr:from>
        <xdr:to>
          <xdr:col>8</xdr:col>
          <xdr:colOff>742950</xdr:colOff>
          <xdr:row>121</xdr:row>
          <xdr:rowOff>66675</xdr:rowOff>
        </xdr:to>
        <xdr:pic>
          <xdr:nvPicPr>
            <xdr:cNvPr id="4" name="Bilde 3">
              <a:extLst>
                <a:ext uri="{FF2B5EF4-FFF2-40B4-BE49-F238E27FC236}">
                  <a16:creationId xmlns:a16="http://schemas.microsoft.com/office/drawing/2014/main" id="{00000000-0008-0000-0200-000004000000}"/>
                </a:ext>
              </a:extLst>
            </xdr:cNvPr>
            <xdr:cNvPicPr>
              <a:picLocks noChangeAspect="1" noChangeArrowheads="1"/>
              <a:extLst>
                <a:ext uri="{84589F7E-364E-4C9E-8A38-B11213B215E9}">
                  <a14:cameraTool cellRange="'Søknad om flytting'!$B$58:$H$115" spid="_x0000_s8303"/>
                </a:ext>
              </a:extLst>
            </xdr:cNvPicPr>
          </xdr:nvPicPr>
          <xdr:blipFill>
            <a:blip xmlns:r="http://schemas.openxmlformats.org/officeDocument/2006/relationships" r:embed="rId2"/>
            <a:srcRect/>
            <a:stretch>
              <a:fillRect/>
            </a:stretch>
          </xdr:blipFill>
          <xdr:spPr bwMode="auto">
            <a:xfrm>
              <a:off x="133349" y="9848850"/>
              <a:ext cx="7010401" cy="98107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123</xdr:row>
          <xdr:rowOff>9525</xdr:rowOff>
        </xdr:from>
        <xdr:to>
          <xdr:col>9</xdr:col>
          <xdr:colOff>238125</xdr:colOff>
          <xdr:row>178</xdr:row>
          <xdr:rowOff>123825</xdr:rowOff>
        </xdr:to>
        <xdr:pic>
          <xdr:nvPicPr>
            <xdr:cNvPr id="5" name="Bilde 4">
              <a:extLst>
                <a:ext uri="{FF2B5EF4-FFF2-40B4-BE49-F238E27FC236}">
                  <a16:creationId xmlns:a16="http://schemas.microsoft.com/office/drawing/2014/main" id="{00000000-0008-0000-0200-000005000000}"/>
                </a:ext>
              </a:extLst>
            </xdr:cNvPr>
            <xdr:cNvPicPr>
              <a:picLocks noChangeAspect="1" noChangeArrowheads="1"/>
              <a:extLst>
                <a:ext uri="{84589F7E-364E-4C9E-8A38-B11213B215E9}">
                  <a14:cameraTool cellRange="'Søknad om flytting'!$B$124:$I$172" spid="_x0000_s8304"/>
                </a:ext>
              </a:extLst>
            </xdr:cNvPicPr>
          </xdr:nvPicPr>
          <xdr:blipFill>
            <a:blip xmlns:r="http://schemas.openxmlformats.org/officeDocument/2006/relationships" r:embed="rId3"/>
            <a:srcRect/>
            <a:stretch>
              <a:fillRect/>
            </a:stretch>
          </xdr:blipFill>
          <xdr:spPr bwMode="auto">
            <a:xfrm>
              <a:off x="0" y="19926300"/>
              <a:ext cx="7439025" cy="90201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1</xdr:col>
      <xdr:colOff>485775</xdr:colOff>
      <xdr:row>1</xdr:row>
      <xdr:rowOff>304219</xdr:rowOff>
    </xdr:to>
    <xdr:pic>
      <xdr:nvPicPr>
        <xdr:cNvPr id="3" name="Bild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6675" y="0"/>
          <a:ext cx="1181100" cy="466144"/>
        </a:xfrm>
        <a:prstGeom prst="rect">
          <a:avLst/>
        </a:prstGeom>
      </xdr:spPr>
    </xdr:pic>
    <xdr:clientData/>
  </xdr:twoCellAnchor>
</xdr:wsDr>
</file>

<file path=xl/theme/theme1.xml><?xml version="1.0" encoding="utf-8"?>
<a:theme xmlns:a="http://schemas.openxmlformats.org/drawingml/2006/main" name="Office-tema">
  <a:themeElements>
    <a:clrScheme name="Blågrøn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intranett2.mil.no/ansatt/pendling/Sider/default.aspx"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170"/>
  <sheetViews>
    <sheetView showGridLines="0" tabSelected="1" showWhiteSpace="0" view="pageLayout" zoomScaleNormal="100" zoomScaleSheetLayoutView="110" workbookViewId="0">
      <selection activeCell="C6" sqref="C6:D7"/>
    </sheetView>
  </sheetViews>
  <sheetFormatPr baseColWidth="10" defaultColWidth="11.42578125" defaultRowHeight="12" x14ac:dyDescent="0.2"/>
  <cols>
    <col min="1" max="1" width="11.85546875" style="4" customWidth="1"/>
    <col min="2" max="2" width="13.5703125" style="4" customWidth="1"/>
    <col min="3" max="3" width="15.28515625" style="4" customWidth="1"/>
    <col min="4" max="4" width="14" style="4" customWidth="1"/>
    <col min="5" max="5" width="13.7109375" style="4" customWidth="1"/>
    <col min="6" max="6" width="12.5703125" style="4" customWidth="1"/>
    <col min="7" max="7" width="15.28515625" style="4" customWidth="1"/>
    <col min="8" max="8" width="12" style="4" customWidth="1"/>
    <col min="9" max="9" width="11.42578125" style="4"/>
    <col min="10" max="10" width="6" style="4" customWidth="1"/>
    <col min="11" max="11" width="6.42578125" style="4" customWidth="1"/>
    <col min="12" max="16384" width="11.42578125" style="4"/>
  </cols>
  <sheetData>
    <row r="1" spans="1:9" ht="0.75" customHeight="1" x14ac:dyDescent="0.2"/>
    <row r="2" spans="1:9" ht="35.25" customHeight="1" x14ac:dyDescent="0.2">
      <c r="C2" s="336" t="str">
        <f>IF(AND(OR(F27="Foreldrehjem",F27="Kvarter/hybel"),NOT(C6="Ønsket bosted")),"Søknad om forsendelse innland",IF(AND(C6="Ny midlertidig beordring",G17="Nei"),"Søknad om forsendelse innland",IF(AND(C6="Ny fast beordring",G17="Nei"),"Søknad om forsendelse innland",IF(AND(C6="Ny fast beordring",G6="Over 1 år"),"Søknad om flytting innland",IF(AND(C6="Ny midlertidig beordring",G6="Over 1 år"),"Søknad om flytting innland",IF(AND(C6="Ny fast beordring",G6="Under 1 år"),"Søknad om forsendelse innland",IF(AND(C6="Ny midlertidig beordring",G6="Under 1 år"),"Søknad om forsendelse innland",IF(C6="Ønsket bosted","Flytting til ønsket bosted",IF(C6="Fratreden","Søknad om flytting ved fratreden",IF(C6="Flyttebonus","Søknad om flyttebonus","Søknad om flytting/ønsket bosted/fratreden/forsendelse"))))))))))</f>
        <v>Søknad om flytting/ønsket bosted/fratreden/forsendelse</v>
      </c>
      <c r="D2" s="337"/>
      <c r="E2" s="337"/>
      <c r="F2" s="337"/>
      <c r="H2" s="350" t="s">
        <v>7215</v>
      </c>
      <c r="I2" s="351"/>
    </row>
    <row r="3" spans="1:9" ht="12" customHeight="1" x14ac:dyDescent="0.2">
      <c r="C3" s="338"/>
      <c r="D3" s="338"/>
      <c r="E3" s="338"/>
      <c r="F3" s="338"/>
    </row>
    <row r="4" spans="1:9" ht="13.5" thickBot="1" x14ac:dyDescent="0.25">
      <c r="A4" s="339" t="s">
        <v>62</v>
      </c>
      <c r="B4" s="339"/>
      <c r="C4" s="339"/>
      <c r="D4" s="339"/>
      <c r="E4" s="339"/>
      <c r="F4" s="339"/>
      <c r="G4" s="339"/>
      <c r="H4" s="339"/>
    </row>
    <row r="5" spans="1:9" ht="13.35" customHeight="1" thickBot="1" x14ac:dyDescent="0.25">
      <c r="A5" s="342" t="s">
        <v>70</v>
      </c>
      <c r="B5" s="343"/>
      <c r="C5" s="343"/>
      <c r="D5" s="343"/>
      <c r="E5" s="343"/>
      <c r="F5" s="343"/>
      <c r="G5" s="343"/>
      <c r="H5" s="344"/>
    </row>
    <row r="6" spans="1:9" ht="15.75" customHeight="1" x14ac:dyDescent="0.2">
      <c r="A6" s="390" t="s">
        <v>191</v>
      </c>
      <c r="B6" s="391"/>
      <c r="C6" s="253"/>
      <c r="D6" s="345"/>
      <c r="E6" s="358" t="str">
        <f>IF(C6="Ønsket bosted","",IF(C6="Fratreden","",IF(C6="","","Varighet på beordring:")))</f>
        <v/>
      </c>
      <c r="F6" s="359"/>
      <c r="G6" s="348"/>
      <c r="H6" s="348"/>
    </row>
    <row r="7" spans="1:9" ht="15.75" customHeight="1" thickBot="1" x14ac:dyDescent="0.25">
      <c r="A7" s="392"/>
      <c r="B7" s="241"/>
      <c r="C7" s="346"/>
      <c r="D7" s="346"/>
      <c r="E7" s="347" t="str">
        <f>IF(OR(C6="Ønsket bosted",AND(C6="Omstilling"),AND(C6="Tvungen flytting"),AND(C6="Fratreden"),AND(C6="Ny fast beordring",G6="Over 1 år"),AND(C6="Ny midlertidig beordring",G6="Over 1 år")),"Ønsker du pakking?","")</f>
        <v/>
      </c>
      <c r="F7" s="347"/>
      <c r="G7" s="349"/>
      <c r="H7" s="349"/>
    </row>
    <row r="8" spans="1:9" ht="15.75" customHeight="1" x14ac:dyDescent="0.2">
      <c r="A8" s="340" t="str">
        <f>IF(C6="","",IF(C6="Ønsket bosted","Ønsket uke for flytting:",IF(C6="Flyttebonus","","Søker flytting i uke:")))</f>
        <v/>
      </c>
      <c r="B8" s="341"/>
      <c r="C8" s="361"/>
      <c r="D8" s="362"/>
      <c r="E8" s="363" t="str">
        <f>IF(C6="Ny midlertidig beordring","Beordringsdato:",IF(C6="Ny fast beordring","Beordringsdato:",IF(C6="Flyttebonus","Beordringsdato:",IF(C6="Ønsket bosted","Når ønsker du å pendle fra?",""))))</f>
        <v/>
      </c>
      <c r="F8" s="364"/>
      <c r="G8" s="365"/>
      <c r="H8" s="366"/>
    </row>
    <row r="9" spans="1:9" ht="15.75" customHeight="1" x14ac:dyDescent="0.2">
      <c r="A9" s="261" t="str">
        <f>IF(C6="Ønsket bosted","Jeg har mer enn 4 år lønnet tjeneste i Forsvaret (eksl. Førstegangstjenesten)","")</f>
        <v/>
      </c>
      <c r="B9" s="261"/>
      <c r="C9" s="352"/>
      <c r="D9" s="353"/>
      <c r="E9" s="367" t="str">
        <f>IF(C6="Ønsket bosted","Mitt tjenestested i dag er:",IF(C6="Fratreden","Mitt tjenestested i dag er:",""))</f>
        <v/>
      </c>
      <c r="F9" s="261"/>
      <c r="G9" s="349"/>
      <c r="H9" s="349"/>
      <c r="I9" s="5"/>
    </row>
    <row r="10" spans="1:9" ht="14.25" customHeight="1" x14ac:dyDescent="0.2">
      <c r="A10" s="261"/>
      <c r="B10" s="261"/>
      <c r="C10" s="354"/>
      <c r="D10" s="355"/>
      <c r="E10" s="371" t="str">
        <f>IF(C6="Ønsket bosted","",IF(C6="Fratreden","",IF(C6="","","Nåværende tjenestedistrikt:")))</f>
        <v/>
      </c>
      <c r="F10" s="372"/>
      <c r="G10" s="360"/>
      <c r="H10" s="360"/>
      <c r="I10" s="5"/>
    </row>
    <row r="11" spans="1:9" ht="14.25" customHeight="1" x14ac:dyDescent="0.2">
      <c r="A11" s="261"/>
      <c r="B11" s="261"/>
      <c r="C11" s="356"/>
      <c r="D11" s="357"/>
      <c r="E11" s="371" t="str">
        <f>IF(C6="Ønsket bosted","",IF(C6="Fratreden","",IF(C6="","","Nytt tjenestedistrikt:")))</f>
        <v/>
      </c>
      <c r="F11" s="372"/>
      <c r="G11" s="373"/>
      <c r="H11" s="366"/>
      <c r="I11" s="5"/>
    </row>
    <row r="12" spans="1:9" ht="23.25" customHeight="1" x14ac:dyDescent="0.2">
      <c r="A12" s="397" t="str">
        <f>IF(C6="Ny fast beordring","Merk! Når du får dekket flytting, vil du ikke i tillegg få dekket utgifter til dag- eller ukependling",IF(C6="Ny midlertidig beordring","Merk! Når du får dekket flytting, vil du ikke i tillegg få dekket utgifter til dag- eller ukependling",IF(C6="Ønsket bosted","Merk! Flytting til ønsket bosted er skattepliktig og krever 12 måneders bindingstid til Forsvaret ","")))</f>
        <v/>
      </c>
      <c r="B12" s="398"/>
      <c r="C12" s="399"/>
      <c r="D12" s="399"/>
      <c r="E12" s="398"/>
      <c r="F12" s="398"/>
      <c r="G12" s="400"/>
      <c r="H12" s="401"/>
      <c r="I12" s="6"/>
    </row>
    <row r="13" spans="1:9" ht="74.25" customHeight="1" thickBot="1" x14ac:dyDescent="0.25">
      <c r="A13" s="197" t="s">
        <v>7214</v>
      </c>
      <c r="B13" s="198"/>
      <c r="C13" s="197" t="str">
        <f>IF(C6="Omstilling","",IF(C6="Ønsket bosted","",IF(C6="","","Er du blitt beordret til et nytt tjenestedistrikt?")))</f>
        <v/>
      </c>
      <c r="D13" s="57"/>
      <c r="E13" s="197" t="str">
        <f>IF(C6="Omstilling","",IF(C6="Ønsket bosted","",IF(C6="","","Er det mer enn 50 km fra tidligere tjenestedistrikt til nytt tjenestedistrikt?")))</f>
        <v/>
      </c>
      <c r="F13" s="93"/>
      <c r="G13" s="368"/>
      <c r="H13" s="369"/>
      <c r="I13" s="75"/>
    </row>
    <row r="14" spans="1:9" ht="13.35" customHeight="1" thickBot="1" x14ac:dyDescent="0.25">
      <c r="A14" s="233" t="s">
        <v>64</v>
      </c>
      <c r="B14" s="301"/>
      <c r="C14" s="301"/>
      <c r="D14" s="301"/>
      <c r="E14" s="301"/>
      <c r="F14" s="301"/>
      <c r="G14" s="301"/>
      <c r="H14" s="302"/>
      <c r="I14" s="7"/>
    </row>
    <row r="15" spans="1:9" ht="12.75" customHeight="1" x14ac:dyDescent="0.2">
      <c r="A15" s="58" t="s">
        <v>57</v>
      </c>
      <c r="B15" s="358" t="s">
        <v>24</v>
      </c>
      <c r="C15" s="359"/>
      <c r="D15" s="58" t="s">
        <v>25</v>
      </c>
      <c r="E15" s="69" t="s">
        <v>65</v>
      </c>
      <c r="F15" s="358" t="s">
        <v>188</v>
      </c>
      <c r="G15" s="402"/>
      <c r="H15" s="359"/>
      <c r="I15" s="7"/>
    </row>
    <row r="16" spans="1:9" ht="15.75" customHeight="1" x14ac:dyDescent="0.2">
      <c r="A16" s="47"/>
      <c r="B16" s="395"/>
      <c r="C16" s="396"/>
      <c r="D16" s="44"/>
      <c r="E16" s="48"/>
      <c r="F16" s="370"/>
      <c r="G16" s="370"/>
      <c r="H16" s="370"/>
      <c r="I16" s="7"/>
    </row>
    <row r="17" spans="1:9" ht="36.75" customHeight="1" x14ac:dyDescent="0.2">
      <c r="A17" s="200" t="str">
        <f>IF(C6="Flyttebonus","Sivilstatus (flyttetidsp.):","Sivilstatus:")</f>
        <v>Sivilstatus:</v>
      </c>
      <c r="B17" s="393"/>
      <c r="C17" s="394"/>
      <c r="D17" s="261" t="str">
        <f>IF(C6="Flyttebonus","Flytter du til og fra en selvstendig bolig*?","Flytter du til en selvstendig bolig*?")</f>
        <v>Flytter du til en selvstendig bolig*?</v>
      </c>
      <c r="E17" s="261"/>
      <c r="F17" s="261"/>
      <c r="G17" s="408"/>
      <c r="H17" s="409"/>
      <c r="I17" s="7"/>
    </row>
    <row r="18" spans="1:9" ht="72" customHeight="1" x14ac:dyDescent="0.2">
      <c r="A18" s="374"/>
      <c r="B18" s="375"/>
      <c r="C18" s="376"/>
      <c r="D18" s="236" t="s">
        <v>56</v>
      </c>
      <c r="E18" s="237"/>
      <c r="F18" s="237"/>
      <c r="G18" s="237"/>
      <c r="H18" s="238"/>
      <c r="I18" s="6"/>
    </row>
    <row r="19" spans="1:9" ht="36.75" customHeight="1" thickBot="1" x14ac:dyDescent="0.25">
      <c r="A19" s="246" t="str">
        <f>IF(AND(C6="Tvungen flytting",G6="Over 1 år",OR(B17="Gift",B17="Samboer over 9 mnd",AND(B17="Enslig med barn på egen adresse"),AND(B17="Samboer under 9 mnd"),AND(B17="Enslig"))),"Søker du om flyttebonus?",IF(AND(C6="Flyttebonus",G6="Over 1 år",G17="Ja",OR(B17="Gift",B17="Samboer over 9 mnd",AND(B17="Enslig med barn på egen adresse"),AND(B17="Samboer under 9 mnd"),AND(B17="Enslig"))),"Søker du om flyttebonus?",IF(AND(C6="Ny midlertidig beordring",G6="Over 1 år",G17="Ja",OR(B17="Gift",B17="Samboer over 9 mnd",AND(B17="Enslig med barn på egen adresse"),AND(B17="Samboer under 9 mnd"),AND(B17="Enslig"))),"Søker du om flyttebonus?",IF(AND(C6="Ny fast beordring",G6="Over 1 år",G17="Ja",OR(B17="Gift",B17="Samboer over 9 mnd",AND(B17="Enslig med barn på egen adresse"),AND(B17="Samboer under 9 mnd"),AND(B17="Enslig"))),"Søker du om flyttebonus?",IF(AND(C6="Omstilling",G17="Ja",OR(B17="Gift",B17="Samboer over 9 mnd",AND(B17="Enslig med barn på egen adresse"),AND(B17="Samboer under 9 mnd"),AND(B17="Enslig"))),"Søker du om flyttebonus?","")))))</f>
        <v/>
      </c>
      <c r="B19" s="246"/>
      <c r="C19" s="49"/>
      <c r="D19" s="236"/>
      <c r="E19" s="237"/>
      <c r="F19" s="237"/>
      <c r="G19" s="237"/>
      <c r="H19" s="238"/>
      <c r="I19" s="6"/>
    </row>
    <row r="20" spans="1:9" ht="13.35" customHeight="1" thickBot="1" x14ac:dyDescent="0.25">
      <c r="A20" s="233" t="s">
        <v>78</v>
      </c>
      <c r="B20" s="234"/>
      <c r="C20" s="234"/>
      <c r="D20" s="234"/>
      <c r="E20" s="234"/>
      <c r="F20" s="234"/>
      <c r="G20" s="234"/>
      <c r="H20" s="235"/>
      <c r="I20" s="7"/>
    </row>
    <row r="21" spans="1:9" ht="12.75" customHeight="1" x14ac:dyDescent="0.2">
      <c r="A21" s="239" t="s">
        <v>83</v>
      </c>
      <c r="B21" s="240"/>
      <c r="C21" s="241"/>
      <c r="D21" s="70" t="s">
        <v>84</v>
      </c>
      <c r="E21" s="71" t="s">
        <v>85</v>
      </c>
      <c r="F21" s="192" t="s">
        <v>81</v>
      </c>
      <c r="G21" s="192" t="str">
        <f>IF(F22="Sivil bolig","","Heis:")</f>
        <v>Heis:</v>
      </c>
      <c r="H21" s="73" t="str">
        <f>IF(F22="Sivil bolig","","Etasje:")</f>
        <v>Etasje:</v>
      </c>
      <c r="I21" s="7"/>
    </row>
    <row r="22" spans="1:9" ht="14.25" customHeight="1" thickBot="1" x14ac:dyDescent="0.3">
      <c r="A22" s="242"/>
      <c r="B22" s="242"/>
      <c r="C22" s="242"/>
      <c r="D22" s="212"/>
      <c r="E22" s="174" t="str">
        <f>IF(D22="","",VLOOKUP(D22,Postnummer!$A$2:$B$5134,2,0))</f>
        <v/>
      </c>
      <c r="F22" s="45"/>
      <c r="G22" s="46"/>
      <c r="H22" s="35"/>
      <c r="I22" s="7"/>
    </row>
    <row r="23" spans="1:9" ht="14.25" customHeight="1" x14ac:dyDescent="0.2">
      <c r="A23" s="330" t="s">
        <v>183</v>
      </c>
      <c r="B23" s="323"/>
      <c r="C23" s="324"/>
      <c r="D23" s="324"/>
      <c r="E23" s="324"/>
      <c r="F23" s="324"/>
      <c r="G23" s="324"/>
      <c r="H23" s="325"/>
      <c r="I23" s="7"/>
    </row>
    <row r="24" spans="1:9" ht="14.25" customHeight="1" thickBot="1" x14ac:dyDescent="0.25">
      <c r="A24" s="331"/>
      <c r="B24" s="415"/>
      <c r="C24" s="327"/>
      <c r="D24" s="327"/>
      <c r="E24" s="327"/>
      <c r="F24" s="327"/>
      <c r="G24" s="327"/>
      <c r="H24" s="416"/>
      <c r="I24" s="7"/>
    </row>
    <row r="25" spans="1:9" ht="13.35" customHeight="1" thickBot="1" x14ac:dyDescent="0.25">
      <c r="A25" s="233" t="s">
        <v>79</v>
      </c>
      <c r="B25" s="301"/>
      <c r="C25" s="301"/>
      <c r="D25" s="301"/>
      <c r="E25" s="301"/>
      <c r="F25" s="301"/>
      <c r="G25" s="301"/>
      <c r="H25" s="302"/>
      <c r="I25" s="7"/>
    </row>
    <row r="26" spans="1:9" ht="14.25" customHeight="1" x14ac:dyDescent="0.2">
      <c r="A26" s="239" t="s">
        <v>83</v>
      </c>
      <c r="B26" s="240"/>
      <c r="C26" s="241"/>
      <c r="D26" s="70" t="s">
        <v>84</v>
      </c>
      <c r="E26" s="71" t="s">
        <v>85</v>
      </c>
      <c r="F26" s="43" t="s">
        <v>81</v>
      </c>
      <c r="G26" s="192" t="str">
        <f>IF(F27="Sivil bolig","","Heis:")</f>
        <v>Heis:</v>
      </c>
      <c r="H26" s="73" t="str">
        <f>IF(F27="Sivil bolig","","Etasje:")</f>
        <v>Etasje:</v>
      </c>
      <c r="I26" s="6"/>
    </row>
    <row r="27" spans="1:9" ht="14.25" customHeight="1" thickBot="1" x14ac:dyDescent="0.25">
      <c r="A27" s="242"/>
      <c r="B27" s="242"/>
      <c r="C27" s="242"/>
      <c r="D27" s="92"/>
      <c r="E27" s="174" t="str">
        <f>IF(D27="","",VLOOKUP(D27,Postnummer!$A$2:$B$5134,2,0))</f>
        <v/>
      </c>
      <c r="F27" s="45"/>
      <c r="G27" s="46"/>
      <c r="H27" s="35"/>
      <c r="I27" s="7"/>
    </row>
    <row r="28" spans="1:9" ht="14.25" customHeight="1" x14ac:dyDescent="0.2">
      <c r="A28" s="330" t="s">
        <v>183</v>
      </c>
      <c r="B28" s="323"/>
      <c r="C28" s="324"/>
      <c r="D28" s="324"/>
      <c r="E28" s="324"/>
      <c r="F28" s="324"/>
      <c r="G28" s="324"/>
      <c r="H28" s="325"/>
      <c r="I28" s="7"/>
    </row>
    <row r="29" spans="1:9" ht="14.25" customHeight="1" thickBot="1" x14ac:dyDescent="0.25">
      <c r="A29" s="331"/>
      <c r="B29" s="326"/>
      <c r="C29" s="327"/>
      <c r="D29" s="328"/>
      <c r="E29" s="328"/>
      <c r="F29" s="328"/>
      <c r="G29" s="328"/>
      <c r="H29" s="329"/>
      <c r="I29" s="7"/>
    </row>
    <row r="30" spans="1:9" ht="14.25" customHeight="1" x14ac:dyDescent="0.2">
      <c r="A30" s="281" t="str">
        <f>IF(AND(F22="Militær bolig",F27="Militær bolig",G6="Over 1 år"),"Har du behov for lagring?","")</f>
        <v/>
      </c>
      <c r="B30" s="282"/>
      <c r="C30" s="285"/>
      <c r="D30" s="269"/>
      <c r="E30" s="281" t="str">
        <f>IF(C6="Ønsket bosted","Ønsker du flyttehjelp?","")</f>
        <v/>
      </c>
      <c r="F30" s="281"/>
      <c r="G30" s="252"/>
      <c r="H30" s="269"/>
      <c r="I30" s="7"/>
    </row>
    <row r="31" spans="1:9" ht="13.35" customHeight="1" thickBot="1" x14ac:dyDescent="0.25">
      <c r="A31" s="283"/>
      <c r="B31" s="284"/>
      <c r="C31" s="286"/>
      <c r="D31" s="270"/>
      <c r="E31" s="283"/>
      <c r="F31" s="283"/>
      <c r="G31" s="253"/>
      <c r="H31" s="270"/>
    </row>
    <row r="32" spans="1:9" ht="13.35" customHeight="1" thickBot="1" x14ac:dyDescent="0.25">
      <c r="A32" s="305" t="s">
        <v>60</v>
      </c>
      <c r="B32" s="306"/>
      <c r="C32" s="306"/>
      <c r="D32" s="306"/>
      <c r="E32" s="306"/>
      <c r="F32" s="306"/>
      <c r="G32" s="306"/>
      <c r="H32" s="307"/>
    </row>
    <row r="33" spans="1:8" ht="11.25" customHeight="1" x14ac:dyDescent="0.2">
      <c r="A33" s="320" t="s">
        <v>59</v>
      </c>
      <c r="B33" s="321"/>
      <c r="C33" s="321"/>
      <c r="D33" s="321"/>
      <c r="E33" s="321"/>
      <c r="F33" s="321"/>
      <c r="G33" s="321"/>
      <c r="H33" s="322"/>
    </row>
    <row r="34" spans="1:8" ht="11.25" customHeight="1" x14ac:dyDescent="0.2">
      <c r="A34" s="227" t="str">
        <f>IF(C6="Flyttebonus","","*Jeg har lest og forstått vilkårene for tilståelse av flyttegodtgjørelse iht Kompensasjonsavtalen punkt 5.8.")</f>
        <v>*Jeg har lest og forstått vilkårene for tilståelse av flyttegodtgjørelse iht Kompensasjonsavtalen punkt 5.8.</v>
      </c>
      <c r="B34" s="228"/>
      <c r="C34" s="228"/>
      <c r="D34" s="228"/>
      <c r="E34" s="228"/>
      <c r="F34" s="228"/>
      <c r="G34" s="228"/>
      <c r="H34" s="229"/>
    </row>
    <row r="35" spans="1:8" ht="11.25" customHeight="1" x14ac:dyDescent="0.2">
      <c r="A35" s="230" t="str">
        <f>IF(C6="Flyttebonus","*Jeg bekrefter herved at opplysningene ovenfor er korrekte, og at ufullstendige opplysninger kan medføre at avgjørelsen blir annulert.","*Opplysningene oppgitt i denne søknaden er riktige, og jeg er klar over at ufullstendige opplysninger kan medføre at avgjørelsen blir annulert.")</f>
        <v>*Opplysningene oppgitt i denne søknaden er riktige, og jeg er klar over at ufullstendige opplysninger kan medføre at avgjørelsen blir annulert.</v>
      </c>
      <c r="B35" s="231"/>
      <c r="C35" s="231"/>
      <c r="D35" s="231"/>
      <c r="E35" s="231"/>
      <c r="F35" s="231"/>
      <c r="G35" s="231"/>
      <c r="H35" s="232"/>
    </row>
    <row r="36" spans="1:8" ht="11.25" customHeight="1" x14ac:dyDescent="0.2">
      <c r="A36" s="230" t="s">
        <v>7211</v>
      </c>
      <c r="B36" s="231"/>
      <c r="C36" s="231"/>
      <c r="D36" s="231"/>
      <c r="E36" s="231"/>
      <c r="F36" s="231"/>
      <c r="G36" s="231"/>
      <c r="H36" s="232"/>
    </row>
    <row r="37" spans="1:8" ht="11.25" customHeight="1" x14ac:dyDescent="0.2">
      <c r="A37" s="230" t="str">
        <f>IF(C6="Flyttebonus","*Jeg aksepterer at uriktig utbetaling av flyttebonusgodtgjørelse medfører trekk i lønn uten ytterligere samtykke.","*Jeg aksepterer at uriktig utbetaling av flyttegodtgjørelse medfører trekk i lønn uten ytterligere samtykke.")</f>
        <v>*Jeg aksepterer at uriktig utbetaling av flyttegodtgjørelse medfører trekk i lønn uten ytterligere samtykke.</v>
      </c>
      <c r="B37" s="231"/>
      <c r="C37" s="231"/>
      <c r="D37" s="231"/>
      <c r="E37" s="231"/>
      <c r="F37" s="231"/>
      <c r="G37" s="231"/>
      <c r="H37" s="232"/>
    </row>
    <row r="38" spans="1:8" ht="11.25" customHeight="1" x14ac:dyDescent="0.2">
      <c r="A38" s="230" t="s">
        <v>61</v>
      </c>
      <c r="B38" s="231"/>
      <c r="C38" s="231"/>
      <c r="D38" s="231"/>
      <c r="E38" s="231"/>
      <c r="F38" s="231"/>
      <c r="G38" s="231"/>
      <c r="H38" s="232"/>
    </row>
    <row r="39" spans="1:8" ht="11.25" customHeight="1" x14ac:dyDescent="0.2">
      <c r="A39" s="230"/>
      <c r="B39" s="231"/>
      <c r="C39" s="231"/>
      <c r="D39" s="231"/>
      <c r="E39" s="231"/>
      <c r="F39" s="231"/>
      <c r="G39" s="231"/>
      <c r="H39" s="232"/>
    </row>
    <row r="40" spans="1:8" ht="11.25" customHeight="1" x14ac:dyDescent="0.2">
      <c r="A40" s="230" t="s">
        <v>7201</v>
      </c>
      <c r="B40" s="231"/>
      <c r="C40" s="231"/>
      <c r="D40" s="231"/>
      <c r="E40" s="231"/>
      <c r="F40" s="231"/>
      <c r="G40" s="231"/>
      <c r="H40" s="232"/>
    </row>
    <row r="41" spans="1:8" ht="11.25" customHeight="1" x14ac:dyDescent="0.2">
      <c r="A41" s="230"/>
      <c r="B41" s="231"/>
      <c r="C41" s="231"/>
      <c r="D41" s="231"/>
      <c r="E41" s="231"/>
      <c r="F41" s="231"/>
      <c r="G41" s="231"/>
      <c r="H41" s="232"/>
    </row>
    <row r="42" spans="1:8" ht="11.25" customHeight="1" x14ac:dyDescent="0.2">
      <c r="A42" s="230"/>
      <c r="B42" s="231"/>
      <c r="C42" s="231"/>
      <c r="D42" s="231"/>
      <c r="E42" s="231"/>
      <c r="F42" s="231"/>
      <c r="G42" s="231"/>
      <c r="H42" s="232"/>
    </row>
    <row r="43" spans="1:8" ht="11.25" customHeight="1" x14ac:dyDescent="0.2">
      <c r="A43" s="230" t="str">
        <f>IF(OR(C6="Ønsket bosted"),"*Flytting til ønsket bosted er skattepliktig i sin helhet, og kan kun innvilges en gang i løpet av den totale tjenestetiden.","")</f>
        <v/>
      </c>
      <c r="B43" s="231"/>
      <c r="C43" s="231"/>
      <c r="D43" s="231"/>
      <c r="E43" s="231"/>
      <c r="F43" s="231"/>
      <c r="G43" s="231"/>
      <c r="H43" s="232"/>
    </row>
    <row r="44" spans="1:8" ht="11.25" customHeight="1" x14ac:dyDescent="0.2">
      <c r="A44" s="271" t="str">
        <f>IF(OR(C6="Ønsket bosted"),"*Når Forsvaret har betalt faktura til flyttebyrået, vil skattetrekk gjennomføres via lønnsslipp.","")</f>
        <v/>
      </c>
      <c r="B44" s="272"/>
      <c r="C44" s="272"/>
      <c r="D44" s="272"/>
      <c r="E44" s="272"/>
      <c r="F44" s="272"/>
      <c r="G44" s="272"/>
      <c r="H44" s="273"/>
    </row>
    <row r="45" spans="1:8" ht="11.25" customHeight="1" x14ac:dyDescent="0.2">
      <c r="A45" s="230" t="str">
        <f>IF(OR(C6="Ønsket bosted"),"Skattetrekk på utlegg til reise, utvask mm gjennomføres via reiseslipp.","")</f>
        <v/>
      </c>
      <c r="B45" s="231"/>
      <c r="C45" s="231"/>
      <c r="D45" s="231"/>
      <c r="E45" s="231"/>
      <c r="F45" s="231"/>
      <c r="G45" s="231"/>
      <c r="H45" s="232"/>
    </row>
    <row r="46" spans="1:8" x14ac:dyDescent="0.2">
      <c r="A46" s="247" t="str">
        <f>IF(OR(C6="Flyttebonus",C19="Ja",),"*Dersom søknad om flyttebonus innvilges, er jeg kjent med at godtgjøring etter Kompensasjonsavtalen pkt. 5.6 Endret tjenestested – økonomiske vilkår (pendling) bortfaller. Unntatt pkt. 5.6.4.3 og 5.6.4.4.","")</f>
        <v/>
      </c>
      <c r="B46" s="248"/>
      <c r="C46" s="248"/>
      <c r="D46" s="248"/>
      <c r="E46" s="248"/>
      <c r="F46" s="248"/>
      <c r="G46" s="248"/>
      <c r="H46" s="249"/>
    </row>
    <row r="47" spans="1:8" ht="12" customHeight="1" x14ac:dyDescent="0.2">
      <c r="A47" s="247"/>
      <c r="B47" s="248"/>
      <c r="C47" s="248"/>
      <c r="D47" s="248"/>
      <c r="E47" s="248"/>
      <c r="F47" s="248"/>
      <c r="G47" s="248"/>
      <c r="H47" s="249"/>
    </row>
    <row r="48" spans="1:8" ht="15" customHeight="1" x14ac:dyDescent="0.2">
      <c r="A48" s="262" t="s">
        <v>7206</v>
      </c>
      <c r="B48" s="263"/>
      <c r="C48" s="263"/>
      <c r="D48" s="263"/>
      <c r="E48" s="263"/>
      <c r="F48" s="263"/>
      <c r="G48" s="263"/>
      <c r="H48" s="264"/>
    </row>
    <row r="49" spans="1:9" ht="12.75" thickBot="1" x14ac:dyDescent="0.25">
      <c r="A49" s="265"/>
      <c r="B49" s="266"/>
      <c r="C49" s="266"/>
      <c r="D49" s="266"/>
      <c r="E49" s="266"/>
      <c r="F49" s="266"/>
      <c r="G49" s="266"/>
      <c r="H49" s="267"/>
    </row>
    <row r="50" spans="1:9" x14ac:dyDescent="0.2">
      <c r="A50" s="8"/>
      <c r="B50" s="8"/>
      <c r="C50" s="8"/>
      <c r="D50" s="8"/>
      <c r="E50" s="8"/>
      <c r="F50" s="8"/>
      <c r="G50" s="8"/>
      <c r="H50" s="8"/>
    </row>
    <row r="51" spans="1:9" ht="13.9" customHeight="1" x14ac:dyDescent="0.2">
      <c r="A51" s="303" t="str">
        <f>IF(G30="Nei","Gå videre til pendlersøknad ved å trykke på linken under:                                                                                                                 Husk at begge søknader må sendes inn i samme sak i FIF-portalen","Knappen under gjelder kun for de som søker om flytting til ønsket bosted. Gå videre dersom du ønsker å få dekket flytteutgifter.")</f>
        <v>Knappen under gjelder kun for de som søker om flytting til ønsket bosted. Gå videre dersom du ønsker å få dekket flytteutgifter.</v>
      </c>
      <c r="B51" s="303"/>
      <c r="C51" s="303"/>
      <c r="D51" s="303"/>
      <c r="E51" s="303"/>
      <c r="F51" s="303"/>
      <c r="G51" s="303"/>
      <c r="H51" s="303"/>
    </row>
    <row r="52" spans="1:9" ht="12" customHeight="1" x14ac:dyDescent="0.2">
      <c r="A52" s="303"/>
      <c r="B52" s="303"/>
      <c r="C52" s="303"/>
      <c r="D52" s="303"/>
      <c r="E52" s="303"/>
      <c r="F52" s="303"/>
      <c r="G52" s="303"/>
      <c r="H52" s="303"/>
    </row>
    <row r="53" spans="1:9" ht="12" customHeight="1" x14ac:dyDescent="0.2">
      <c r="A53" s="303"/>
      <c r="B53" s="303"/>
      <c r="C53" s="303"/>
      <c r="D53" s="303"/>
      <c r="E53" s="303"/>
      <c r="F53" s="303"/>
      <c r="G53" s="303"/>
      <c r="H53" s="303"/>
    </row>
    <row r="54" spans="1:9" ht="12" customHeight="1" x14ac:dyDescent="0.2">
      <c r="B54" s="201"/>
      <c r="C54" s="202"/>
      <c r="D54" s="202"/>
      <c r="E54" s="202"/>
      <c r="F54" s="202"/>
      <c r="G54" s="202"/>
    </row>
    <row r="55" spans="1:9" ht="23.25" x14ac:dyDescent="0.2">
      <c r="B55" s="202"/>
      <c r="C55" s="202"/>
      <c r="D55" s="304"/>
      <c r="E55" s="304"/>
      <c r="F55" s="304"/>
      <c r="G55" s="202"/>
    </row>
    <row r="56" spans="1:9" ht="12" customHeight="1" x14ac:dyDescent="0.2">
      <c r="B56" s="202"/>
      <c r="C56" s="202"/>
      <c r="D56" s="202"/>
      <c r="E56" s="202"/>
      <c r="F56" s="202"/>
      <c r="G56" s="202"/>
    </row>
    <row r="58" spans="1:9" ht="18.75" customHeight="1" x14ac:dyDescent="0.2"/>
    <row r="59" spans="1:9" ht="12.75" customHeight="1" x14ac:dyDescent="0.2"/>
    <row r="60" spans="1:9" s="12" customFormat="1" ht="18.75" x14ac:dyDescent="0.3">
      <c r="B60" s="13"/>
      <c r="C60" s="13"/>
      <c r="E60" s="206" t="str">
        <f>IF(C6="Flyttebonus","","Veiledende volumberegning:")</f>
        <v>Veiledende volumberegning:</v>
      </c>
      <c r="F60" s="14"/>
      <c r="G60" s="14"/>
      <c r="H60" s="13"/>
      <c r="I60" s="13"/>
    </row>
    <row r="61" spans="1:9" s="12" customFormat="1" ht="18.75" customHeight="1" x14ac:dyDescent="0.25">
      <c r="A61" s="218"/>
      <c r="B61" s="274" t="str">
        <f>IF(D6="Flyttebonus","Du trenger ikke fylle ut dette skjemaet, da det ikke er relevant anngående flyttebonus.","MERK! Spesielt kostbare gjenstander kan tas med på flyttelass, men på tjenestemanns eget ansvar.  Husk å ta med alt volum, også på loft, kjeller, boder og garasje.")</f>
        <v>MERK! Spesielt kostbare gjenstander kan tas med på flyttelass, men på tjenestemanns eget ansvar.  Husk å ta med alt volum, også på loft, kjeller, boder og garasje.</v>
      </c>
      <c r="C61" s="274"/>
      <c r="D61" s="274"/>
      <c r="E61" s="274"/>
      <c r="F61" s="274"/>
      <c r="G61" s="274"/>
      <c r="H61" s="274"/>
      <c r="I61" s="218"/>
    </row>
    <row r="62" spans="1:9" s="12" customFormat="1" ht="18.75" customHeight="1" x14ac:dyDescent="0.25">
      <c r="A62" s="218"/>
      <c r="B62" s="274"/>
      <c r="C62" s="274"/>
      <c r="D62" s="274"/>
      <c r="E62" s="274"/>
      <c r="F62" s="274"/>
      <c r="G62" s="274"/>
      <c r="H62" s="274"/>
      <c r="I62" s="218"/>
    </row>
    <row r="63" spans="1:9" customFormat="1" ht="12.75" customHeight="1" x14ac:dyDescent="0.2">
      <c r="A63" s="218"/>
      <c r="B63" s="274"/>
      <c r="C63" s="274"/>
      <c r="D63" s="274"/>
      <c r="E63" s="274"/>
      <c r="F63" s="274"/>
      <c r="G63" s="274"/>
      <c r="H63" s="274"/>
      <c r="I63" s="218"/>
    </row>
    <row r="64" spans="1:9" customFormat="1" ht="12.75" customHeight="1" x14ac:dyDescent="0.2">
      <c r="A64" s="218"/>
      <c r="B64" s="218"/>
      <c r="C64" s="218"/>
      <c r="D64" s="218"/>
      <c r="E64" s="218"/>
      <c r="F64" s="218"/>
      <c r="G64" s="218"/>
      <c r="H64" s="218"/>
      <c r="I64" s="218"/>
    </row>
    <row r="65" spans="2:9" customFormat="1" ht="12.75" customHeight="1" x14ac:dyDescent="0.2">
      <c r="C65" s="275" t="s">
        <v>96</v>
      </c>
      <c r="D65" s="275"/>
      <c r="E65" s="275"/>
      <c r="F65" s="275"/>
      <c r="G65" s="275"/>
      <c r="H65" s="275"/>
      <c r="I65" s="219"/>
    </row>
    <row r="66" spans="2:9" s="15" customFormat="1" ht="12.75" customHeight="1" x14ac:dyDescent="0.2">
      <c r="C66" s="268" t="s">
        <v>97</v>
      </c>
      <c r="D66" s="268"/>
      <c r="E66" s="268"/>
      <c r="F66" s="268"/>
      <c r="G66" s="268"/>
      <c r="H66" s="16"/>
      <c r="I66" s="16"/>
    </row>
    <row r="67" spans="2:9" customFormat="1" ht="12.75" customHeight="1" thickBot="1" x14ac:dyDescent="0.25">
      <c r="B67" s="17"/>
      <c r="C67" s="17"/>
      <c r="D67" s="17"/>
      <c r="E67" s="17"/>
      <c r="F67" s="17"/>
      <c r="G67" s="17"/>
      <c r="H67" s="17"/>
    </row>
    <row r="68" spans="2:9" customFormat="1" ht="16.5" thickBot="1" x14ac:dyDescent="0.3">
      <c r="B68" s="173" t="s">
        <v>98</v>
      </c>
      <c r="C68" s="388">
        <f>A16</f>
        <v>0</v>
      </c>
      <c r="D68" s="389"/>
      <c r="E68" s="5"/>
      <c r="F68" s="332" t="s">
        <v>99</v>
      </c>
      <c r="G68" s="333"/>
      <c r="H68" s="334"/>
      <c r="I68" s="33"/>
    </row>
    <row r="69" spans="2:9" customFormat="1" ht="19.5" thickBot="1" x14ac:dyDescent="0.35">
      <c r="C69" s="18"/>
      <c r="D69" s="256"/>
      <c r="E69" s="257"/>
      <c r="F69" s="165" t="s">
        <v>100</v>
      </c>
      <c r="G69" s="165" t="s">
        <v>101</v>
      </c>
      <c r="H69" s="165" t="s">
        <v>102</v>
      </c>
      <c r="I69" s="4"/>
    </row>
    <row r="70" spans="2:9" customFormat="1" ht="15.75" thickBot="1" x14ac:dyDescent="0.3">
      <c r="B70" s="258" t="s">
        <v>103</v>
      </c>
      <c r="C70" s="259"/>
      <c r="D70" s="260"/>
      <c r="E70" s="4"/>
      <c r="F70" s="163" t="s">
        <v>104</v>
      </c>
      <c r="G70" s="166"/>
      <c r="H70" s="169">
        <f>SUM(G70*0.6)</f>
        <v>0</v>
      </c>
      <c r="I70" s="4"/>
    </row>
    <row r="71" spans="2:9" customFormat="1" ht="14.45" customHeight="1" x14ac:dyDescent="0.2">
      <c r="B71" s="164" t="s">
        <v>100</v>
      </c>
      <c r="C71" s="165" t="s">
        <v>101</v>
      </c>
      <c r="D71" s="165" t="s">
        <v>102</v>
      </c>
      <c r="E71" s="4"/>
      <c r="F71" s="163" t="s">
        <v>105</v>
      </c>
      <c r="G71" s="166"/>
      <c r="H71" s="169">
        <f>SUM(G71*1.2)</f>
        <v>0</v>
      </c>
      <c r="I71" s="4"/>
    </row>
    <row r="72" spans="2:9" customFormat="1" ht="14.45" customHeight="1" x14ac:dyDescent="0.2">
      <c r="B72" s="163" t="s">
        <v>106</v>
      </c>
      <c r="C72" s="166"/>
      <c r="D72" s="168">
        <f>SUM(C72*0.5)</f>
        <v>0</v>
      </c>
      <c r="E72" s="4"/>
      <c r="F72" s="163" t="s">
        <v>107</v>
      </c>
      <c r="G72" s="166"/>
      <c r="H72" s="169">
        <f>SUM(G72*0.1)</f>
        <v>0</v>
      </c>
      <c r="I72" s="4"/>
    </row>
    <row r="73" spans="2:9" customFormat="1" ht="15" x14ac:dyDescent="0.2">
      <c r="B73" s="163" t="s">
        <v>108</v>
      </c>
      <c r="C73" s="166"/>
      <c r="D73" s="168">
        <f>SUM(C73*0.6)</f>
        <v>0</v>
      </c>
      <c r="E73" s="4"/>
      <c r="F73" s="163" t="s">
        <v>109</v>
      </c>
      <c r="G73" s="167"/>
      <c r="H73" s="169">
        <f>SUM(G73*0.2)</f>
        <v>0</v>
      </c>
      <c r="I73" s="4"/>
    </row>
    <row r="74" spans="2:9" customFormat="1" ht="12.75" x14ac:dyDescent="0.2">
      <c r="B74" s="163" t="s">
        <v>110</v>
      </c>
      <c r="C74" s="166"/>
      <c r="D74" s="168">
        <f>SUM(C74*0.4)</f>
        <v>0</v>
      </c>
      <c r="E74" s="4"/>
      <c r="F74" s="163" t="s">
        <v>111</v>
      </c>
      <c r="G74" s="166"/>
      <c r="H74" s="169">
        <f>SUM(G74*0.4)</f>
        <v>0</v>
      </c>
      <c r="I74" s="4"/>
    </row>
    <row r="75" spans="2:9" customFormat="1" ht="12.75" x14ac:dyDescent="0.2">
      <c r="B75" s="163" t="s">
        <v>112</v>
      </c>
      <c r="C75" s="166"/>
      <c r="D75" s="168">
        <f>SUM(C75*0.2)</f>
        <v>0</v>
      </c>
      <c r="E75" s="4"/>
      <c r="F75" s="163" t="s">
        <v>113</v>
      </c>
      <c r="G75" s="166"/>
      <c r="H75" s="169">
        <f>SUM(G75*0.2)</f>
        <v>0</v>
      </c>
      <c r="I75" s="4"/>
    </row>
    <row r="76" spans="2:9" customFormat="1" ht="12.75" x14ac:dyDescent="0.2">
      <c r="B76" s="163" t="s">
        <v>114</v>
      </c>
      <c r="C76" s="166"/>
      <c r="D76" s="168">
        <f>SUM(C76*0.1)</f>
        <v>0</v>
      </c>
      <c r="E76" s="4"/>
      <c r="F76" s="163" t="s">
        <v>115</v>
      </c>
      <c r="G76" s="166"/>
      <c r="H76" s="169">
        <f>SUM(G76*0.6)</f>
        <v>0</v>
      </c>
      <c r="I76" s="4"/>
    </row>
    <row r="77" spans="2:9" customFormat="1" ht="12.75" x14ac:dyDescent="0.2">
      <c r="B77" s="163" t="s">
        <v>116</v>
      </c>
      <c r="C77" s="166"/>
      <c r="D77" s="168">
        <f>SUM(C77*2.5)</f>
        <v>0</v>
      </c>
      <c r="E77" s="4"/>
      <c r="F77" s="163" t="s">
        <v>117</v>
      </c>
      <c r="G77" s="166"/>
      <c r="H77" s="169">
        <f>SUM(G77*0.3)</f>
        <v>0</v>
      </c>
      <c r="I77" s="4"/>
    </row>
    <row r="78" spans="2:9" customFormat="1" ht="12.75" x14ac:dyDescent="0.2">
      <c r="B78" s="163" t="s">
        <v>118</v>
      </c>
      <c r="C78" s="166"/>
      <c r="D78" s="168">
        <f>SUM(C78*0.6)</f>
        <v>0</v>
      </c>
      <c r="E78" s="4"/>
      <c r="F78" s="163" t="s">
        <v>119</v>
      </c>
      <c r="G78" s="166"/>
      <c r="H78" s="169">
        <f>SUM(G78*1)</f>
        <v>0</v>
      </c>
      <c r="I78" s="4"/>
    </row>
    <row r="79" spans="2:9" customFormat="1" ht="15" x14ac:dyDescent="0.2">
      <c r="B79" s="163" t="s">
        <v>120</v>
      </c>
      <c r="C79" s="167"/>
      <c r="D79" s="168">
        <f>SUM(C79*0.4)</f>
        <v>0</v>
      </c>
      <c r="E79" s="4"/>
      <c r="F79" s="163" t="s">
        <v>121</v>
      </c>
      <c r="G79" s="166"/>
      <c r="H79" s="169">
        <f>SUM(G79*0.1)</f>
        <v>0</v>
      </c>
      <c r="I79" s="4"/>
    </row>
    <row r="80" spans="2:9" customFormat="1" ht="13.5" thickBot="1" x14ac:dyDescent="0.25">
      <c r="B80" s="163" t="s">
        <v>122</v>
      </c>
      <c r="C80" s="166"/>
      <c r="D80" s="168">
        <f>SUM(C80*0.1)</f>
        <v>0</v>
      </c>
      <c r="E80" s="4"/>
      <c r="G80" s="19"/>
      <c r="H80" s="19"/>
      <c r="I80" s="19"/>
    </row>
    <row r="81" spans="2:9" customFormat="1" ht="15.75" thickBot="1" x14ac:dyDescent="0.3">
      <c r="B81" s="163" t="s">
        <v>123</v>
      </c>
      <c r="C81" s="166"/>
      <c r="D81" s="168">
        <f>SUM(C81*0.4)</f>
        <v>0</v>
      </c>
      <c r="E81" s="4"/>
      <c r="F81" s="332" t="s">
        <v>124</v>
      </c>
      <c r="G81" s="333"/>
      <c r="H81" s="334"/>
      <c r="I81" s="34"/>
    </row>
    <row r="82" spans="2:9" customFormat="1" ht="15" x14ac:dyDescent="0.2">
      <c r="B82" s="163" t="s">
        <v>125</v>
      </c>
      <c r="C82" s="167"/>
      <c r="D82" s="168">
        <f>SUM(C82*0.2)</f>
        <v>0</v>
      </c>
      <c r="E82" s="4"/>
      <c r="F82" s="165" t="s">
        <v>100</v>
      </c>
      <c r="G82" s="165" t="s">
        <v>101</v>
      </c>
      <c r="H82" s="165" t="s">
        <v>102</v>
      </c>
      <c r="I82" s="4"/>
    </row>
    <row r="83" spans="2:9" customFormat="1" ht="15" x14ac:dyDescent="0.2">
      <c r="B83" s="163" t="s">
        <v>126</v>
      </c>
      <c r="C83" s="166"/>
      <c r="D83" s="168">
        <f>SUM(C83*0.3)</f>
        <v>0</v>
      </c>
      <c r="E83" s="4"/>
      <c r="F83" s="163" t="s">
        <v>127</v>
      </c>
      <c r="G83" s="167"/>
      <c r="H83" s="169">
        <f>SUM(G83*2)</f>
        <v>0</v>
      </c>
      <c r="I83" s="4"/>
    </row>
    <row r="84" spans="2:9" customFormat="1" ht="14.45" customHeight="1" x14ac:dyDescent="0.2">
      <c r="B84" s="163" t="s">
        <v>128</v>
      </c>
      <c r="C84" s="166"/>
      <c r="D84" s="168">
        <f>SUM(C84*2.5)</f>
        <v>0</v>
      </c>
      <c r="E84" s="4"/>
      <c r="F84" s="163" t="s">
        <v>129</v>
      </c>
      <c r="G84" s="167"/>
      <c r="H84" s="169">
        <f>SUM(G84*0.2)</f>
        <v>0</v>
      </c>
      <c r="I84" s="4"/>
    </row>
    <row r="85" spans="2:9" customFormat="1" ht="12.75" x14ac:dyDescent="0.2">
      <c r="B85" s="163" t="s">
        <v>130</v>
      </c>
      <c r="C85" s="166"/>
      <c r="D85" s="168">
        <f>SUM(C85*1.2)</f>
        <v>0</v>
      </c>
      <c r="E85" s="4"/>
      <c r="F85" s="163" t="s">
        <v>131</v>
      </c>
      <c r="G85" s="166"/>
      <c r="H85" s="169">
        <f>SUM(G85*0.6)</f>
        <v>0</v>
      </c>
      <c r="I85" s="4"/>
    </row>
    <row r="86" spans="2:9" customFormat="1" ht="12.75" x14ac:dyDescent="0.2">
      <c r="B86" s="163" t="s">
        <v>132</v>
      </c>
      <c r="C86" s="166"/>
      <c r="D86" s="168">
        <f>SUM(C86*0.3)</f>
        <v>0</v>
      </c>
      <c r="E86" s="4"/>
      <c r="F86" s="163" t="s">
        <v>121</v>
      </c>
      <c r="G86" s="166"/>
      <c r="H86" s="169">
        <f>SUM(G86*0.1)</f>
        <v>0</v>
      </c>
      <c r="I86" s="4"/>
    </row>
    <row r="87" spans="2:9" customFormat="1" ht="14.45" customHeight="1" thickBot="1" x14ac:dyDescent="0.25">
      <c r="B87" s="163" t="s">
        <v>121</v>
      </c>
      <c r="C87" s="166"/>
      <c r="D87" s="168">
        <f>SUM(C87*0.1)</f>
        <v>0</v>
      </c>
      <c r="E87" s="4"/>
      <c r="G87" s="19"/>
      <c r="H87" s="19"/>
      <c r="I87" s="19"/>
    </row>
    <row r="88" spans="2:9" customFormat="1" ht="15.75" thickBot="1" x14ac:dyDescent="0.3">
      <c r="C88" s="20"/>
      <c r="D88" s="21"/>
      <c r="E88" s="21"/>
      <c r="F88" s="332" t="s">
        <v>133</v>
      </c>
      <c r="G88" s="333"/>
      <c r="H88" s="334"/>
      <c r="I88" s="34"/>
    </row>
    <row r="89" spans="2:9" customFormat="1" ht="15.75" thickBot="1" x14ac:dyDescent="0.3">
      <c r="B89" s="332" t="s">
        <v>134</v>
      </c>
      <c r="C89" s="333"/>
      <c r="D89" s="334"/>
      <c r="E89" s="33"/>
      <c r="F89" s="165" t="s">
        <v>100</v>
      </c>
      <c r="G89" s="165" t="s">
        <v>101</v>
      </c>
      <c r="H89" s="165" t="s">
        <v>102</v>
      </c>
      <c r="I89" s="4"/>
    </row>
    <row r="90" spans="2:9" customFormat="1" ht="12.75" x14ac:dyDescent="0.2">
      <c r="B90" s="165" t="s">
        <v>100</v>
      </c>
      <c r="C90" s="165" t="s">
        <v>101</v>
      </c>
      <c r="D90" s="165" t="s">
        <v>102</v>
      </c>
      <c r="E90" s="4"/>
      <c r="F90" s="163" t="s">
        <v>135</v>
      </c>
      <c r="G90" s="166"/>
      <c r="H90" s="169">
        <f>SUM(G90*0.3)</f>
        <v>0</v>
      </c>
      <c r="I90" s="4"/>
    </row>
    <row r="91" spans="2:9" customFormat="1" ht="12.75" x14ac:dyDescent="0.2">
      <c r="B91" s="163" t="s">
        <v>136</v>
      </c>
      <c r="C91" s="166"/>
      <c r="D91" s="169">
        <f>SUM(C91*0.8)</f>
        <v>0</v>
      </c>
      <c r="E91" s="4"/>
      <c r="F91" s="163" t="s">
        <v>137</v>
      </c>
      <c r="G91" s="166"/>
      <c r="H91" s="169">
        <f>SUM(G91*0.2)</f>
        <v>0</v>
      </c>
      <c r="I91" s="4"/>
    </row>
    <row r="92" spans="2:9" customFormat="1" ht="15" x14ac:dyDescent="0.2">
      <c r="B92" s="163" t="s">
        <v>138</v>
      </c>
      <c r="C92" s="166"/>
      <c r="D92" s="169">
        <f>SUM(C92*0.6)</f>
        <v>0</v>
      </c>
      <c r="E92" s="4"/>
      <c r="F92" s="163" t="s">
        <v>139</v>
      </c>
      <c r="G92" s="167"/>
      <c r="H92" s="169">
        <f>SUM(G92*0.6)</f>
        <v>0</v>
      </c>
      <c r="I92" s="4"/>
    </row>
    <row r="93" spans="2:9" customFormat="1" ht="15" x14ac:dyDescent="0.2">
      <c r="B93" s="163" t="s">
        <v>140</v>
      </c>
      <c r="C93" s="166"/>
      <c r="D93" s="169">
        <f>SUM(C93*0.1)</f>
        <v>0</v>
      </c>
      <c r="E93" s="4"/>
      <c r="F93" s="163" t="s">
        <v>141</v>
      </c>
      <c r="G93" s="167"/>
      <c r="H93" s="169">
        <f>SUM(G93*0.6)</f>
        <v>0</v>
      </c>
      <c r="I93" s="4"/>
    </row>
    <row r="94" spans="2:9" customFormat="1" ht="14.45" customHeight="1" x14ac:dyDescent="0.2">
      <c r="B94" s="163" t="s">
        <v>142</v>
      </c>
      <c r="C94" s="166"/>
      <c r="D94" s="169">
        <f>SUM(C94*0.6)</f>
        <v>0</v>
      </c>
      <c r="E94" s="4"/>
      <c r="F94" s="163" t="s">
        <v>143</v>
      </c>
      <c r="G94" s="167"/>
      <c r="H94" s="169">
        <f>SUM(G94*0.4)</f>
        <v>0</v>
      </c>
      <c r="I94" s="4"/>
    </row>
    <row r="95" spans="2:9" customFormat="1" ht="15" x14ac:dyDescent="0.2">
      <c r="B95" s="163" t="s">
        <v>144</v>
      </c>
      <c r="C95" s="167"/>
      <c r="D95" s="169">
        <f>SUM(C95*0.6)</f>
        <v>0</v>
      </c>
      <c r="E95" s="4"/>
      <c r="F95" s="163" t="s">
        <v>145</v>
      </c>
      <c r="G95" s="167"/>
      <c r="H95" s="169">
        <f>SUM(G95*0.4)</f>
        <v>0</v>
      </c>
      <c r="I95" s="4"/>
    </row>
    <row r="96" spans="2:9" customFormat="1" ht="15" x14ac:dyDescent="0.2">
      <c r="B96" s="163" t="s">
        <v>125</v>
      </c>
      <c r="C96" s="167"/>
      <c r="D96" s="169">
        <f>SUM(C96*0.3)</f>
        <v>0</v>
      </c>
      <c r="E96" s="4"/>
      <c r="F96" s="163" t="s">
        <v>146</v>
      </c>
      <c r="G96" s="167"/>
      <c r="H96" s="169">
        <f>SUM(G96*0.1)</f>
        <v>0</v>
      </c>
      <c r="I96" s="4"/>
    </row>
    <row r="97" spans="2:9" customFormat="1" ht="15" x14ac:dyDescent="0.2">
      <c r="B97" s="163" t="s">
        <v>147</v>
      </c>
      <c r="C97" s="166"/>
      <c r="D97" s="169">
        <f>SUM(C97*0.3)</f>
        <v>0</v>
      </c>
      <c r="E97" s="4"/>
      <c r="F97" s="163" t="s">
        <v>148</v>
      </c>
      <c r="G97" s="167"/>
      <c r="H97" s="169">
        <f>SUM(G97*0.1)</f>
        <v>0</v>
      </c>
      <c r="I97" s="4"/>
    </row>
    <row r="98" spans="2:9" customFormat="1" ht="12.75" x14ac:dyDescent="0.2">
      <c r="B98" s="163" t="s">
        <v>149</v>
      </c>
      <c r="C98" s="166"/>
      <c r="D98" s="169">
        <f>SUM(C98*1)</f>
        <v>0</v>
      </c>
      <c r="E98" s="4"/>
      <c r="F98" s="163" t="s">
        <v>150</v>
      </c>
      <c r="G98" s="166"/>
      <c r="H98" s="169">
        <f>SUM(G98*0.6)</f>
        <v>0</v>
      </c>
      <c r="I98" s="4"/>
    </row>
    <row r="99" spans="2:9" customFormat="1" ht="12.75" x14ac:dyDescent="0.2">
      <c r="B99" s="163" t="s">
        <v>121</v>
      </c>
      <c r="C99" s="166"/>
      <c r="D99" s="169">
        <f>SUM(C99*0.1)</f>
        <v>0</v>
      </c>
      <c r="E99" s="4"/>
      <c r="F99" s="163" t="s">
        <v>151</v>
      </c>
      <c r="G99" s="166"/>
      <c r="H99" s="169">
        <f>SUM(G99*0.5)</f>
        <v>0</v>
      </c>
      <c r="I99" s="4"/>
    </row>
    <row r="100" spans="2:9" customFormat="1" ht="13.5" thickBot="1" x14ac:dyDescent="0.25">
      <c r="C100" s="19"/>
      <c r="D100" s="19"/>
      <c r="E100" s="19"/>
      <c r="F100" s="163" t="s">
        <v>152</v>
      </c>
      <c r="G100" s="166"/>
      <c r="H100" s="169">
        <f>SUM(G100*1)</f>
        <v>0</v>
      </c>
      <c r="I100" s="4"/>
    </row>
    <row r="101" spans="2:9" customFormat="1" ht="15.75" thickBot="1" x14ac:dyDescent="0.3">
      <c r="B101" s="310" t="s">
        <v>153</v>
      </c>
      <c r="C101" s="311"/>
      <c r="D101" s="312"/>
      <c r="E101" s="34"/>
      <c r="F101" s="163" t="s">
        <v>154</v>
      </c>
      <c r="G101" s="166"/>
      <c r="H101" s="169">
        <f>G101*1.5</f>
        <v>0</v>
      </c>
      <c r="I101" s="4"/>
    </row>
    <row r="102" spans="2:9" customFormat="1" ht="14.45" customHeight="1" thickBot="1" x14ac:dyDescent="0.25">
      <c r="B102" s="165" t="s">
        <v>100</v>
      </c>
      <c r="C102" s="165" t="s">
        <v>101</v>
      </c>
      <c r="D102" s="165" t="s">
        <v>102</v>
      </c>
      <c r="E102" s="4"/>
      <c r="F102" s="170" t="s">
        <v>121</v>
      </c>
      <c r="G102" s="171"/>
      <c r="H102" s="172">
        <f>G102*0.1</f>
        <v>0</v>
      </c>
      <c r="I102" s="4"/>
    </row>
    <row r="103" spans="2:9" customFormat="1" ht="15.75" thickBot="1" x14ac:dyDescent="0.3">
      <c r="B103" s="163" t="s">
        <v>155</v>
      </c>
      <c r="C103" s="166"/>
      <c r="D103" s="169">
        <f>SUM(C103*0.4)</f>
        <v>0</v>
      </c>
      <c r="E103" s="4"/>
      <c r="F103" s="276" t="s">
        <v>156</v>
      </c>
      <c r="G103" s="277"/>
      <c r="H103" s="126">
        <f>SUM(D72:D87,D103:D104,D91:D99,H70:H79,D108:D113,H83:H86,H90:H102)</f>
        <v>0</v>
      </c>
      <c r="I103" s="4"/>
    </row>
    <row r="104" spans="2:9" customFormat="1" ht="12.75" x14ac:dyDescent="0.2">
      <c r="B104" s="163" t="s">
        <v>121</v>
      </c>
      <c r="C104" s="166"/>
      <c r="D104" s="169">
        <f>SUM(C104*0.1)</f>
        <v>0</v>
      </c>
      <c r="E104" s="4"/>
      <c r="G104" s="19"/>
      <c r="H104" s="19"/>
      <c r="I104" s="19"/>
    </row>
    <row r="105" spans="2:9" customFormat="1" ht="14.45" customHeight="1" thickBot="1" x14ac:dyDescent="0.25">
      <c r="C105" s="19"/>
      <c r="D105" s="19"/>
      <c r="E105" s="19"/>
      <c r="F105" s="127" t="s">
        <v>157</v>
      </c>
      <c r="G105" s="128"/>
      <c r="H105" s="129"/>
      <c r="I105" s="4"/>
    </row>
    <row r="106" spans="2:9" customFormat="1" ht="15.75" thickBot="1" x14ac:dyDescent="0.3">
      <c r="B106" s="332" t="s">
        <v>158</v>
      </c>
      <c r="C106" s="333"/>
      <c r="D106" s="334"/>
      <c r="E106" s="33"/>
      <c r="F106" s="417"/>
      <c r="G106" s="418"/>
      <c r="H106" s="419"/>
      <c r="I106" s="4"/>
    </row>
    <row r="107" spans="2:9" customFormat="1" ht="12.75" x14ac:dyDescent="0.2">
      <c r="B107" s="165" t="s">
        <v>100</v>
      </c>
      <c r="C107" s="165" t="s">
        <v>101</v>
      </c>
      <c r="D107" s="165" t="s">
        <v>102</v>
      </c>
      <c r="E107" s="4"/>
      <c r="F107" s="420"/>
      <c r="G107" s="421"/>
      <c r="H107" s="422"/>
      <c r="I107" s="4"/>
    </row>
    <row r="108" spans="2:9" customFormat="1" ht="15" x14ac:dyDescent="0.2">
      <c r="B108" s="163" t="s">
        <v>159</v>
      </c>
      <c r="C108" s="167"/>
      <c r="D108" s="169">
        <f>SUM(C108*0.1)</f>
        <v>0</v>
      </c>
      <c r="E108" s="4"/>
      <c r="F108" s="420"/>
      <c r="G108" s="421"/>
      <c r="H108" s="422"/>
      <c r="I108" s="4"/>
    </row>
    <row r="109" spans="2:9" customFormat="1" ht="12.75" x14ac:dyDescent="0.2">
      <c r="B109" s="163" t="s">
        <v>111</v>
      </c>
      <c r="C109" s="166"/>
      <c r="D109" s="169">
        <f>SUM(C109*0.4)</f>
        <v>0</v>
      </c>
      <c r="E109" s="4"/>
      <c r="F109" s="420"/>
      <c r="G109" s="421"/>
      <c r="H109" s="422"/>
      <c r="I109" s="4"/>
    </row>
    <row r="110" spans="2:9" customFormat="1" ht="12.75" x14ac:dyDescent="0.2">
      <c r="B110" s="163" t="s">
        <v>160</v>
      </c>
      <c r="C110" s="166"/>
      <c r="D110" s="169">
        <f>SUM(C110*0.6)</f>
        <v>0</v>
      </c>
      <c r="E110" s="4"/>
      <c r="F110" s="420"/>
      <c r="G110" s="421"/>
      <c r="H110" s="422"/>
      <c r="I110" s="4"/>
    </row>
    <row r="111" spans="2:9" customFormat="1" ht="12.75" x14ac:dyDescent="0.2">
      <c r="B111" s="163" t="s">
        <v>161</v>
      </c>
      <c r="C111" s="166"/>
      <c r="D111" s="169">
        <f>SUM(C111*0.6)</f>
        <v>0</v>
      </c>
      <c r="E111" s="4"/>
      <c r="F111" s="420"/>
      <c r="G111" s="421"/>
      <c r="H111" s="422"/>
      <c r="I111" s="4"/>
    </row>
    <row r="112" spans="2:9" customFormat="1" ht="12.75" x14ac:dyDescent="0.2">
      <c r="B112" s="163" t="s">
        <v>162</v>
      </c>
      <c r="C112" s="166"/>
      <c r="D112" s="169">
        <f>SUM(C112*0.2)</f>
        <v>0</v>
      </c>
      <c r="E112" s="4"/>
      <c r="F112" s="420"/>
      <c r="G112" s="421"/>
      <c r="H112" s="422"/>
      <c r="I112" s="4"/>
    </row>
    <row r="113" spans="1:9" customFormat="1" ht="12.75" x14ac:dyDescent="0.2">
      <c r="B113" s="163" t="s">
        <v>121</v>
      </c>
      <c r="C113" s="166"/>
      <c r="D113" s="169">
        <f>SUM(C113*0.1)</f>
        <v>0</v>
      </c>
      <c r="E113" s="4"/>
      <c r="F113" s="420"/>
      <c r="G113" s="421"/>
      <c r="H113" s="422"/>
      <c r="I113" s="4"/>
    </row>
    <row r="114" spans="1:9" customFormat="1" ht="12.75" x14ac:dyDescent="0.2">
      <c r="B114" s="163"/>
      <c r="C114" s="166"/>
      <c r="D114" s="169"/>
      <c r="E114" s="4"/>
      <c r="F114" s="423"/>
      <c r="G114" s="424"/>
      <c r="H114" s="425"/>
      <c r="I114" s="4"/>
    </row>
    <row r="115" spans="1:9" customFormat="1" ht="12.75" x14ac:dyDescent="0.2">
      <c r="B115" s="19"/>
      <c r="C115" s="19"/>
      <c r="D115" s="19"/>
      <c r="E115" s="23"/>
      <c r="F115" s="24"/>
      <c r="G115" s="24"/>
      <c r="H115" s="24"/>
      <c r="I115" s="22"/>
    </row>
    <row r="116" spans="1:9" customFormat="1" ht="12.75" customHeight="1" x14ac:dyDescent="0.2">
      <c r="A116" s="4"/>
      <c r="B116" s="335" t="str">
        <f>IF('Søknad om flytting'!C6="Ønsket bosted","Gå videre til pendlersøknad ved å trykke på linken under:","Knappen under gjelder kun for de som søker om flytting til ønsket bosted.")</f>
        <v>Knappen under gjelder kun for de som søker om flytting til ønsket bosted.</v>
      </c>
      <c r="C116" s="335"/>
      <c r="D116" s="335"/>
      <c r="E116" s="335"/>
      <c r="F116" s="335"/>
      <c r="G116" s="335"/>
      <c r="H116" s="335"/>
      <c r="I116" s="4"/>
    </row>
    <row r="117" spans="1:9" customFormat="1" ht="12.75" customHeight="1" x14ac:dyDescent="0.2">
      <c r="A117" s="4"/>
      <c r="B117" s="335"/>
      <c r="C117" s="335"/>
      <c r="D117" s="335"/>
      <c r="E117" s="335"/>
      <c r="F117" s="335"/>
      <c r="G117" s="335"/>
      <c r="H117" s="335"/>
      <c r="I117" s="4"/>
    </row>
    <row r="118" spans="1:9" customFormat="1" ht="22.5" customHeight="1" x14ac:dyDescent="0.2">
      <c r="A118" s="4"/>
      <c r="B118" s="4"/>
      <c r="C118" s="300"/>
      <c r="D118" s="300"/>
      <c r="E118" s="300"/>
      <c r="F118" s="300"/>
      <c r="G118" s="300"/>
      <c r="H118" s="4"/>
      <c r="I118" s="4"/>
    </row>
    <row r="119" spans="1:9" customFormat="1" ht="22.5" customHeight="1" x14ac:dyDescent="0.2">
      <c r="A119" s="4"/>
      <c r="B119" s="4"/>
      <c r="C119" s="217"/>
      <c r="D119" s="217"/>
      <c r="E119" s="217"/>
      <c r="F119" s="217"/>
      <c r="G119" s="217"/>
      <c r="H119" s="4"/>
      <c r="I119" s="4"/>
    </row>
    <row r="120" spans="1:9" customFormat="1" ht="12.75" customHeight="1" x14ac:dyDescent="0.2">
      <c r="A120" s="4"/>
      <c r="B120" s="4"/>
      <c r="C120" s="204"/>
      <c r="D120" s="203"/>
      <c r="E120" s="203"/>
      <c r="F120" s="203"/>
      <c r="G120" s="203"/>
      <c r="H120" s="4"/>
      <c r="I120" s="4"/>
    </row>
    <row r="121" spans="1:9" customFormat="1" ht="12.75" x14ac:dyDescent="0.2">
      <c r="A121" s="4"/>
      <c r="B121" s="4"/>
      <c r="C121" s="4"/>
      <c r="D121" s="4"/>
      <c r="E121" s="4"/>
      <c r="F121" s="4"/>
      <c r="G121" s="4"/>
      <c r="H121" s="4"/>
      <c r="I121" s="4"/>
    </row>
    <row r="122" spans="1:9" customFormat="1" ht="12.75" x14ac:dyDescent="0.2">
      <c r="A122" s="4"/>
      <c r="B122" s="4"/>
      <c r="C122" s="4"/>
      <c r="D122" s="4"/>
      <c r="E122" s="4"/>
      <c r="F122" s="4"/>
      <c r="G122" s="4"/>
      <c r="H122" s="4"/>
      <c r="I122" s="4"/>
    </row>
    <row r="123" spans="1:9" customFormat="1" ht="12.75" x14ac:dyDescent="0.2">
      <c r="A123" s="4"/>
      <c r="B123" s="4"/>
      <c r="C123" s="4"/>
      <c r="D123" s="4"/>
      <c r="E123" s="4"/>
      <c r="F123" s="4"/>
      <c r="G123" s="4"/>
      <c r="H123" s="4"/>
      <c r="I123" s="4"/>
    </row>
    <row r="124" spans="1:9" customFormat="1" ht="12.75" x14ac:dyDescent="0.2">
      <c r="C124" s="19"/>
      <c r="D124" s="19"/>
      <c r="E124" s="23"/>
      <c r="F124" s="24"/>
      <c r="G124" s="24"/>
      <c r="H124" s="24"/>
      <c r="I124" s="22"/>
    </row>
    <row r="125" spans="1:9" customFormat="1" ht="23.25" x14ac:dyDescent="0.35">
      <c r="A125" s="25"/>
      <c r="B125" s="287" t="s">
        <v>163</v>
      </c>
      <c r="C125" s="287"/>
      <c r="D125" s="287"/>
      <c r="E125" s="287"/>
      <c r="F125" s="287"/>
      <c r="G125" s="287"/>
      <c r="H125" s="287"/>
      <c r="I125" s="287"/>
    </row>
    <row r="126" spans="1:9" customFormat="1" ht="14.45" customHeight="1" x14ac:dyDescent="0.2">
      <c r="A126" s="25"/>
      <c r="B126" s="36"/>
      <c r="C126" s="36"/>
      <c r="D126" s="36"/>
      <c r="E126" s="37"/>
      <c r="F126" s="24"/>
      <c r="G126" s="24"/>
      <c r="H126" s="24"/>
      <c r="I126" s="38"/>
    </row>
    <row r="127" spans="1:9" customFormat="1" ht="14.45" customHeight="1" thickBot="1" x14ac:dyDescent="0.25">
      <c r="A127" s="25"/>
      <c r="B127" s="42" t="s">
        <v>164</v>
      </c>
      <c r="C127" s="36"/>
      <c r="D127" s="36"/>
      <c r="E127" s="37"/>
      <c r="F127" s="24"/>
      <c r="G127" s="313"/>
      <c r="H127" s="313"/>
      <c r="I127" s="39"/>
    </row>
    <row r="128" spans="1:9" customFormat="1" ht="15.75" customHeight="1" thickBot="1" x14ac:dyDescent="0.25">
      <c r="A128" s="25"/>
      <c r="B128" s="278" t="s">
        <v>165</v>
      </c>
      <c r="C128" s="314"/>
      <c r="D128" s="314"/>
      <c r="E128" s="314"/>
      <c r="F128" s="314"/>
      <c r="G128" s="314"/>
      <c r="H128" s="314"/>
      <c r="I128" s="315"/>
    </row>
    <row r="129" spans="1:9" customFormat="1" ht="12.75" x14ac:dyDescent="0.2">
      <c r="A129" s="25"/>
      <c r="B129" s="316" t="s">
        <v>24</v>
      </c>
      <c r="C129" s="289"/>
      <c r="D129" s="288" t="s">
        <v>25</v>
      </c>
      <c r="E129" s="317"/>
      <c r="F129" s="144" t="s">
        <v>65</v>
      </c>
      <c r="G129" s="288" t="s">
        <v>166</v>
      </c>
      <c r="H129" s="289"/>
      <c r="I129" s="290"/>
    </row>
    <row r="130" spans="1:9" customFormat="1" ht="12.75" x14ac:dyDescent="0.2">
      <c r="A130" s="25"/>
      <c r="B130" s="291">
        <f>B16</f>
        <v>0</v>
      </c>
      <c r="C130" s="292"/>
      <c r="D130" s="295">
        <f>D16</f>
        <v>0</v>
      </c>
      <c r="E130" s="296"/>
      <c r="F130" s="299">
        <f>E16</f>
        <v>0</v>
      </c>
      <c r="G130" s="318">
        <f>F16</f>
        <v>0</v>
      </c>
      <c r="H130" s="292"/>
      <c r="I130" s="319"/>
    </row>
    <row r="131" spans="1:9" customFormat="1" ht="13.5" thickBot="1" x14ac:dyDescent="0.25">
      <c r="A131" s="25"/>
      <c r="B131" s="293"/>
      <c r="C131" s="294"/>
      <c r="D131" s="297"/>
      <c r="E131" s="298"/>
      <c r="F131" s="299"/>
      <c r="G131" s="295"/>
      <c r="H131" s="292"/>
      <c r="I131" s="319"/>
    </row>
    <row r="132" spans="1:9" customFormat="1" ht="15.75" thickBot="1" x14ac:dyDescent="0.25">
      <c r="A132" s="25"/>
      <c r="B132" s="278" t="s">
        <v>167</v>
      </c>
      <c r="C132" s="279"/>
      <c r="D132" s="279"/>
      <c r="E132" s="279"/>
      <c r="F132" s="279"/>
      <c r="G132" s="279"/>
      <c r="H132" s="279"/>
      <c r="I132" s="280"/>
    </row>
    <row r="133" spans="1:9" customFormat="1" ht="12.75" x14ac:dyDescent="0.2">
      <c r="A133" s="25"/>
      <c r="B133" s="239" t="s">
        <v>83</v>
      </c>
      <c r="C133" s="240"/>
      <c r="D133" s="241"/>
      <c r="E133" s="70" t="s">
        <v>84</v>
      </c>
      <c r="F133" s="71" t="s">
        <v>85</v>
      </c>
      <c r="G133" s="59" t="s">
        <v>81</v>
      </c>
      <c r="H133" s="72" t="str">
        <f>IF(G22="","","Heis:")</f>
        <v/>
      </c>
      <c r="I133" s="73" t="str">
        <f>IF(H22="","","Etasje:")</f>
        <v/>
      </c>
    </row>
    <row r="134" spans="1:9" customFormat="1" ht="12.75" x14ac:dyDescent="0.2">
      <c r="A134" s="25"/>
      <c r="B134" s="243">
        <f>A22</f>
        <v>0</v>
      </c>
      <c r="C134" s="243"/>
      <c r="D134" s="243"/>
      <c r="E134" s="176">
        <f>D22</f>
        <v>0</v>
      </c>
      <c r="F134" s="175" t="str">
        <f>E22</f>
        <v/>
      </c>
      <c r="G134" s="261">
        <f>F22</f>
        <v>0</v>
      </c>
      <c r="H134" s="177" t="str">
        <f>IF(G22="","",G22)</f>
        <v/>
      </c>
      <c r="I134" s="177" t="str">
        <f>IF(H22="","",H22)</f>
        <v/>
      </c>
    </row>
    <row r="135" spans="1:9" customFormat="1" ht="12.75" x14ac:dyDescent="0.2">
      <c r="A135" s="25"/>
      <c r="B135" s="145"/>
      <c r="C135" s="146"/>
      <c r="D135" s="146"/>
      <c r="E135" s="146"/>
      <c r="F135" s="147"/>
      <c r="G135" s="261"/>
      <c r="H135" s="148"/>
      <c r="I135" s="149"/>
    </row>
    <row r="136" spans="1:9" customFormat="1" ht="12.75" x14ac:dyDescent="0.2">
      <c r="A136" s="25"/>
      <c r="B136" s="250" t="s">
        <v>183</v>
      </c>
      <c r="C136" s="254" t="str">
        <f>IF(B23="","",B23)</f>
        <v/>
      </c>
      <c r="D136" s="254"/>
      <c r="E136" s="254"/>
      <c r="F136" s="254"/>
      <c r="G136" s="254"/>
      <c r="H136" s="254"/>
      <c r="I136" s="255"/>
    </row>
    <row r="137" spans="1:9" customFormat="1" ht="12.75" x14ac:dyDescent="0.2">
      <c r="A137" s="25"/>
      <c r="B137" s="251"/>
      <c r="C137" s="254"/>
      <c r="D137" s="254"/>
      <c r="E137" s="254"/>
      <c r="F137" s="254"/>
      <c r="G137" s="254"/>
      <c r="H137" s="254"/>
      <c r="I137" s="255"/>
    </row>
    <row r="138" spans="1:9" customFormat="1" ht="12.75" customHeight="1" thickBot="1" x14ac:dyDescent="0.25">
      <c r="A138" s="25"/>
      <c r="B138" s="251"/>
      <c r="C138" s="254"/>
      <c r="D138" s="254"/>
      <c r="E138" s="254"/>
      <c r="F138" s="254"/>
      <c r="G138" s="254"/>
      <c r="H138" s="254"/>
      <c r="I138" s="255"/>
    </row>
    <row r="139" spans="1:9" customFormat="1" ht="13.5" customHeight="1" thickBot="1" x14ac:dyDescent="0.25">
      <c r="A139" s="4"/>
      <c r="B139" s="278" t="s">
        <v>168</v>
      </c>
      <c r="C139" s="279"/>
      <c r="D139" s="279"/>
      <c r="E139" s="279"/>
      <c r="F139" s="279"/>
      <c r="G139" s="279"/>
      <c r="H139" s="279"/>
      <c r="I139" s="280"/>
    </row>
    <row r="140" spans="1:9" customFormat="1" ht="12.75" x14ac:dyDescent="0.2">
      <c r="A140" s="25"/>
      <c r="B140" s="239" t="s">
        <v>83</v>
      </c>
      <c r="C140" s="240"/>
      <c r="D140" s="241"/>
      <c r="E140" s="70" t="s">
        <v>84</v>
      </c>
      <c r="F140" s="71" t="s">
        <v>85</v>
      </c>
      <c r="G140" s="59" t="s">
        <v>81</v>
      </c>
      <c r="H140" s="72" t="str">
        <f>IF(G27="","","Heis:")</f>
        <v/>
      </c>
      <c r="I140" s="73" t="str">
        <f>IF(H27="","","Etasje:")</f>
        <v/>
      </c>
    </row>
    <row r="141" spans="1:9" customFormat="1" ht="12.75" x14ac:dyDescent="0.2">
      <c r="A141" s="25"/>
      <c r="B141" s="243">
        <f>A27</f>
        <v>0</v>
      </c>
      <c r="C141" s="243"/>
      <c r="D141" s="243"/>
      <c r="E141" s="176">
        <f>D27</f>
        <v>0</v>
      </c>
      <c r="F141" s="178" t="str">
        <f>E27</f>
        <v/>
      </c>
      <c r="G141" s="244" t="str">
        <f>IF(F27="","",F27)</f>
        <v/>
      </c>
      <c r="H141" s="177" t="str">
        <f>IF(G27="","",G27)</f>
        <v/>
      </c>
      <c r="I141" s="177" t="str">
        <f>IF(H27="","",H27)</f>
        <v/>
      </c>
    </row>
    <row r="142" spans="1:9" customFormat="1" ht="14.45" customHeight="1" x14ac:dyDescent="0.2">
      <c r="A142" s="25"/>
      <c r="B142" s="150"/>
      <c r="C142" s="151"/>
      <c r="D142" s="151"/>
      <c r="E142" s="151"/>
      <c r="F142" s="152"/>
      <c r="G142" s="245"/>
      <c r="H142" s="153"/>
      <c r="I142" s="154"/>
    </row>
    <row r="143" spans="1:9" customFormat="1" ht="12.75" x14ac:dyDescent="0.2">
      <c r="A143" s="25"/>
      <c r="B143" s="250" t="s">
        <v>183</v>
      </c>
      <c r="C143" s="403" t="str">
        <f>IF(B28="","",B28)</f>
        <v/>
      </c>
      <c r="D143" s="403"/>
      <c r="E143" s="403"/>
      <c r="F143" s="403"/>
      <c r="G143" s="403"/>
      <c r="H143" s="403"/>
      <c r="I143" s="404"/>
    </row>
    <row r="144" spans="1:9" customFormat="1" ht="12.75" x14ac:dyDescent="0.2">
      <c r="A144" s="25"/>
      <c r="B144" s="251"/>
      <c r="C144" s="292"/>
      <c r="D144" s="292"/>
      <c r="E144" s="292"/>
      <c r="F144" s="292"/>
      <c r="G144" s="292"/>
      <c r="H144" s="292"/>
      <c r="I144" s="296"/>
    </row>
    <row r="145" spans="1:9" customFormat="1" ht="12.75" x14ac:dyDescent="0.2">
      <c r="A145" s="25"/>
      <c r="B145" s="407"/>
      <c r="C145" s="405"/>
      <c r="D145" s="405"/>
      <c r="E145" s="405"/>
      <c r="F145" s="405"/>
      <c r="G145" s="405"/>
      <c r="H145" s="405"/>
      <c r="I145" s="406"/>
    </row>
    <row r="146" spans="1:9" customFormat="1" ht="15" x14ac:dyDescent="0.2">
      <c r="A146" s="25"/>
      <c r="B146" s="410" t="s">
        <v>169</v>
      </c>
      <c r="C146" s="411"/>
      <c r="D146" s="411"/>
      <c r="E146" s="411"/>
      <c r="F146" s="411"/>
      <c r="G146" s="411"/>
      <c r="H146" s="411"/>
      <c r="I146" s="412"/>
    </row>
    <row r="147" spans="1:9" customFormat="1" ht="14.45" customHeight="1" x14ac:dyDescent="0.2">
      <c r="A147" s="25"/>
      <c r="B147" s="27" t="str">
        <f>IF(C2="Søknad om forsendelse innland","Pakking dekkes ikke på en forsendelse",IF(F22="Foreldrehjem","Pakking dekkes ikke på en forsendelse","Ønsket tidsrom for henting av flyttelass:"))</f>
        <v>Ønsket tidsrom for henting av flyttelass:</v>
      </c>
      <c r="C147" s="28"/>
      <c r="D147" s="28"/>
      <c r="E147" s="205" t="s">
        <v>7195</v>
      </c>
      <c r="F147" s="28"/>
      <c r="G147" s="28"/>
      <c r="H147" s="28"/>
      <c r="I147" s="26"/>
    </row>
    <row r="148" spans="1:9" customFormat="1" ht="13.5" customHeight="1" x14ac:dyDescent="0.2">
      <c r="A148" s="25"/>
      <c r="B148" s="377">
        <f>C8</f>
        <v>0</v>
      </c>
      <c r="C148" s="378"/>
      <c r="D148" s="378"/>
      <c r="E148" s="155"/>
      <c r="F148" s="155"/>
      <c r="G148" s="156"/>
      <c r="H148" s="156"/>
      <c r="I148" s="157"/>
    </row>
    <row r="149" spans="1:9" customFormat="1" ht="12.75" x14ac:dyDescent="0.2">
      <c r="A149" s="25"/>
      <c r="B149" s="220" t="str">
        <f>IF(B147="Pakking dekkes ikke på en forsendelse","",IF(G7="Ja","Ønsker pakking via flyttebyrå:","Den ansatte ønsker ikke pakking"))</f>
        <v>Den ansatte ønsker ikke pakking</v>
      </c>
      <c r="C149" s="221"/>
      <c r="D149" s="221"/>
      <c r="E149" s="222"/>
      <c r="F149" s="179" t="str">
        <f>IF(B147="Pakking dekkes ikke på en forsendelse","",IF(G7="Ja","Ja",""))</f>
        <v/>
      </c>
      <c r="G149" s="130"/>
      <c r="H149" s="131"/>
      <c r="I149" s="132"/>
    </row>
    <row r="150" spans="1:9" customFormat="1" ht="12.75" x14ac:dyDescent="0.2">
      <c r="A150" s="25"/>
      <c r="B150" s="220" t="str">
        <f>IF(C30="Ja","Ønsker lagring: ","")</f>
        <v/>
      </c>
      <c r="C150" s="221"/>
      <c r="D150" s="221"/>
      <c r="E150" s="222"/>
      <c r="F150" s="199" t="str">
        <f>IF(C30="Ja","Ja","")</f>
        <v/>
      </c>
      <c r="G150" s="133" t="s">
        <v>170</v>
      </c>
      <c r="H150" s="158">
        <f>INT(H103+(IF(C2="Søknad om forsendelse innland",1,IF(C6="Ønsket bosted","0",1))))</f>
        <v>1</v>
      </c>
      <c r="I150" s="134"/>
    </row>
    <row r="151" spans="1:9" customFormat="1" ht="12.75" x14ac:dyDescent="0.2">
      <c r="A151" s="25"/>
      <c r="B151" s="29" t="str">
        <f>IF(C30="Ja","Periode for lagring:","")</f>
        <v/>
      </c>
      <c r="C151" s="30"/>
      <c r="D151" s="185"/>
      <c r="E151" s="186"/>
      <c r="F151" s="379"/>
      <c r="G151" s="380"/>
      <c r="H151" s="380"/>
      <c r="I151" s="381"/>
    </row>
    <row r="152" spans="1:9" customFormat="1" ht="12.75" customHeight="1" thickBot="1" x14ac:dyDescent="0.25">
      <c r="A152" s="25"/>
      <c r="B152" s="25"/>
      <c r="C152" s="25"/>
      <c r="D152" s="25"/>
      <c r="E152" s="25"/>
      <c r="F152" s="25"/>
      <c r="G152" s="25"/>
      <c r="H152" s="25"/>
      <c r="I152" s="25"/>
    </row>
    <row r="153" spans="1:9" customFormat="1" ht="15" x14ac:dyDescent="0.2">
      <c r="A153" s="25"/>
      <c r="B153" s="135" t="s">
        <v>171</v>
      </c>
      <c r="C153" s="136"/>
      <c r="D153" s="137" t="s">
        <v>172</v>
      </c>
      <c r="E153" s="138" t="s">
        <v>173</v>
      </c>
      <c r="F153" s="25"/>
      <c r="G153" s="25"/>
      <c r="H153" s="25"/>
      <c r="I153" s="25"/>
    </row>
    <row r="154" spans="1:9" customFormat="1" ht="15" x14ac:dyDescent="0.2">
      <c r="A154" s="25"/>
      <c r="B154" s="413" t="s">
        <v>174</v>
      </c>
      <c r="C154" s="414"/>
      <c r="D154" s="65"/>
      <c r="E154" s="66">
        <f>SUM(E155:E156)</f>
        <v>0</v>
      </c>
      <c r="F154" s="25"/>
      <c r="G154" s="25"/>
      <c r="H154" s="25"/>
      <c r="I154" s="25"/>
    </row>
    <row r="155" spans="1:9" customFormat="1" ht="25.5" customHeight="1" x14ac:dyDescent="0.2">
      <c r="A155" s="25"/>
      <c r="B155" s="308" t="s">
        <v>175</v>
      </c>
      <c r="C155" s="309"/>
      <c r="D155" s="61">
        <f>D154*0.95</f>
        <v>0</v>
      </c>
      <c r="E155" s="62">
        <f>D155*1.25</f>
        <v>0</v>
      </c>
      <c r="F155" s="25"/>
      <c r="G155" s="25"/>
      <c r="H155" s="25"/>
      <c r="I155" s="25"/>
    </row>
    <row r="156" spans="1:9" customFormat="1" ht="12.75" x14ac:dyDescent="0.2">
      <c r="A156" s="25"/>
      <c r="B156" s="384" t="s">
        <v>176</v>
      </c>
      <c r="C156" s="385"/>
      <c r="D156" s="61">
        <f>D154*0.05</f>
        <v>0</v>
      </c>
      <c r="E156" s="62">
        <f>D156</f>
        <v>0</v>
      </c>
      <c r="F156" s="3"/>
      <c r="G156" s="25"/>
      <c r="H156" s="25"/>
      <c r="I156" s="25"/>
    </row>
    <row r="157" spans="1:9" customFormat="1" ht="13.5" thickBot="1" x14ac:dyDescent="0.25">
      <c r="A157" s="25"/>
      <c r="B157" s="386" t="str">
        <f>IF(F150="Ja","Lagring:","")</f>
        <v/>
      </c>
      <c r="C157" s="387"/>
      <c r="D157" s="63"/>
      <c r="E157" s="64"/>
      <c r="F157" s="25"/>
      <c r="G157" s="25"/>
      <c r="H157" s="25"/>
      <c r="I157" s="25"/>
    </row>
    <row r="158" spans="1:9" customFormat="1" ht="14.45" customHeight="1" thickBot="1" x14ac:dyDescent="0.25">
      <c r="A158" s="25"/>
      <c r="B158" s="25"/>
      <c r="C158" s="25"/>
      <c r="D158" s="25"/>
      <c r="E158" s="25"/>
      <c r="F158" s="25"/>
      <c r="G158" s="25"/>
      <c r="H158" s="25"/>
      <c r="I158" s="25"/>
    </row>
    <row r="159" spans="1:9" customFormat="1" ht="13.5" thickBot="1" x14ac:dyDescent="0.25">
      <c r="A159" s="25"/>
      <c r="B159" s="139" t="s">
        <v>177</v>
      </c>
      <c r="C159" s="140"/>
      <c r="D159" s="25"/>
      <c r="E159" s="25"/>
      <c r="F159" s="25"/>
      <c r="G159" s="25"/>
      <c r="H159" s="25"/>
      <c r="I159" s="25"/>
    </row>
    <row r="160" spans="1:9" customFormat="1" ht="48.75" customHeight="1" thickBot="1" x14ac:dyDescent="0.25">
      <c r="A160" s="25"/>
      <c r="B160" s="223" t="str">
        <f>IF(B13="FMA","FORSVARSMATERIELL (Org.nr 916 075 855)
Postboks 800,Postmottak
2617 Lillehammer",IF(B13="FD","Forsvarsdepartementet, Postboks 8126 Dep, 0032 OSLO","FORSVARET (Org.nr 986 105 174)
Postboks 800, Postmottak
2617 Lillehammer"))</f>
        <v>FORSVARET (Org.nr 986 105 174)
Postboks 800, Postmottak
2617 Lillehammer</v>
      </c>
      <c r="C160" s="224"/>
      <c r="D160" s="41"/>
      <c r="E160" s="41"/>
      <c r="F160" s="25"/>
      <c r="G160" s="25"/>
      <c r="H160" s="25"/>
      <c r="I160" s="25"/>
    </row>
    <row r="161" spans="1:9" customFormat="1" ht="12.75" x14ac:dyDescent="0.2">
      <c r="A161" s="25"/>
      <c r="B161" s="31"/>
      <c r="C161" s="31"/>
      <c r="D161" s="41"/>
      <c r="E161" s="41"/>
      <c r="F161" s="25"/>
      <c r="G161" s="25"/>
      <c r="H161" s="25"/>
      <c r="I161" s="25"/>
    </row>
    <row r="162" spans="1:9" customFormat="1" ht="13.5" thickBot="1" x14ac:dyDescent="0.25">
      <c r="A162" s="25"/>
      <c r="B162" s="25"/>
      <c r="C162" s="25"/>
      <c r="D162" s="25"/>
      <c r="E162" s="25"/>
      <c r="F162" s="25"/>
      <c r="G162" s="25"/>
      <c r="H162" s="25"/>
      <c r="I162" s="25"/>
    </row>
    <row r="163" spans="1:9" customFormat="1" ht="13.5" thickBot="1" x14ac:dyDescent="0.25">
      <c r="A163" s="25"/>
      <c r="B163" s="139" t="s">
        <v>178</v>
      </c>
      <c r="C163" s="162"/>
      <c r="D163" s="140"/>
      <c r="E163" s="25"/>
      <c r="F163" s="25"/>
      <c r="G163" s="25"/>
      <c r="H163" s="25"/>
      <c r="I163" s="25"/>
    </row>
    <row r="164" spans="1:9" ht="13.5" thickBot="1" x14ac:dyDescent="0.25">
      <c r="A164" s="25"/>
      <c r="B164" s="161">
        <f>A16</f>
        <v>0</v>
      </c>
      <c r="C164" s="382">
        <f>B16</f>
        <v>0</v>
      </c>
      <c r="D164" s="383"/>
      <c r="E164" s="40"/>
      <c r="F164" s="25"/>
      <c r="G164" s="25"/>
      <c r="H164" s="25"/>
      <c r="I164" s="25"/>
    </row>
    <row r="165" spans="1:9" ht="12.75" x14ac:dyDescent="0.2">
      <c r="A165" s="25"/>
      <c r="B165" s="60"/>
      <c r="C165" s="25"/>
      <c r="D165" s="25"/>
      <c r="E165" s="25"/>
      <c r="F165" s="25"/>
      <c r="G165" s="25"/>
      <c r="H165" s="25"/>
      <c r="I165" s="25"/>
    </row>
    <row r="166" spans="1:9" ht="12.75" x14ac:dyDescent="0.2">
      <c r="A166" s="25"/>
      <c r="B166" s="25"/>
      <c r="C166" s="25"/>
      <c r="D166" s="25"/>
      <c r="E166" s="25"/>
      <c r="F166" s="25"/>
      <c r="G166" s="25"/>
      <c r="H166" s="25"/>
      <c r="I166" s="25"/>
    </row>
    <row r="167" spans="1:9" ht="13.5" thickBot="1" x14ac:dyDescent="0.25">
      <c r="A167" s="25"/>
      <c r="B167" s="25"/>
      <c r="C167" s="25"/>
      <c r="D167" s="25"/>
      <c r="E167" s="25"/>
      <c r="F167" s="25"/>
      <c r="G167" s="25"/>
      <c r="H167" s="25"/>
      <c r="I167" s="25"/>
    </row>
    <row r="168" spans="1:9" ht="12.75" x14ac:dyDescent="0.2">
      <c r="A168" s="25"/>
      <c r="B168" s="159" t="s">
        <v>179</v>
      </c>
      <c r="C168" s="160">
        <f ca="1">TODAY()</f>
        <v>45839</v>
      </c>
      <c r="D168" s="225"/>
      <c r="E168" s="226"/>
      <c r="F168" s="32"/>
      <c r="G168" s="25"/>
      <c r="H168" s="25"/>
      <c r="I168" s="25"/>
    </row>
    <row r="169" spans="1:9" ht="13.5" thickBot="1" x14ac:dyDescent="0.25">
      <c r="A169" s="25"/>
      <c r="B169" s="141" t="s">
        <v>20</v>
      </c>
      <c r="C169" s="142" t="s">
        <v>21</v>
      </c>
      <c r="D169" s="142" t="s">
        <v>7207</v>
      </c>
      <c r="E169" s="143"/>
      <c r="F169" s="25"/>
      <c r="G169" s="25"/>
      <c r="H169" s="25"/>
      <c r="I169" s="25"/>
    </row>
    <row r="170" spans="1:9" ht="12.75" x14ac:dyDescent="0.2">
      <c r="A170" s="25"/>
      <c r="B170" s="25"/>
      <c r="C170" s="25"/>
      <c r="D170" s="25"/>
      <c r="E170" s="25"/>
      <c r="F170" s="25"/>
      <c r="G170" s="25"/>
      <c r="H170" s="25"/>
      <c r="I170" s="25"/>
    </row>
  </sheetData>
  <sheetProtection algorithmName="SHA-512" hashValue="BmlpTemcHl3YvR/PsYIf2AYt/9YkNmpe7YV9QrnJXkywlkHXEn6CPvTWY49+0h3vmXX/Y5wJu85Fwo+RJyTOqA==" saltValue="8XmRORefhJy/ztuVus/E1g==" spinCount="100000" sheet="1" selectLockedCells="1"/>
  <customSheetViews>
    <customSheetView guid="{F6C1DBD4-E37D-44E9-A876-8C119E092FFC}" scale="130" showPageBreaks="1" printArea="1" view="pageLayout" topLeftCell="A19">
      <selection activeCell="B23" sqref="B23:H24"/>
      <pageMargins left="0.26437500000000003" right="9.7916666666666673E-3" top="8.28525641025641E-2" bottom="0.51" header="0" footer="0.5"/>
      <pageSetup paperSize="9" scale="85" orientation="portrait" r:id="rId1"/>
      <headerFooter differentFirst="1" alignWithMargins="0">
        <oddHeader xml:space="preserve">&amp;L
</oddHeader>
        <oddFooter>Side &amp;P av &amp;N</oddFooter>
        <firstHeader xml:space="preserve">&amp;R
 </firstHeader>
        <firstFooter>&amp;CSide &amp;P av &amp;N</firstFooter>
      </headerFooter>
    </customSheetView>
  </customSheetViews>
  <mergeCells count="117">
    <mergeCell ref="B148:D148"/>
    <mergeCell ref="F151:I151"/>
    <mergeCell ref="C164:D164"/>
    <mergeCell ref="B156:C156"/>
    <mergeCell ref="B157:C157"/>
    <mergeCell ref="C68:D68"/>
    <mergeCell ref="A6:B7"/>
    <mergeCell ref="B17:C17"/>
    <mergeCell ref="A14:H14"/>
    <mergeCell ref="B15:C15"/>
    <mergeCell ref="B16:C16"/>
    <mergeCell ref="E10:F10"/>
    <mergeCell ref="A12:H12"/>
    <mergeCell ref="F15:H15"/>
    <mergeCell ref="C143:I145"/>
    <mergeCell ref="B143:B145"/>
    <mergeCell ref="G17:H17"/>
    <mergeCell ref="B139:I139"/>
    <mergeCell ref="B146:I146"/>
    <mergeCell ref="B154:C154"/>
    <mergeCell ref="B23:H24"/>
    <mergeCell ref="F106:H114"/>
    <mergeCell ref="F81:H81"/>
    <mergeCell ref="B106:D106"/>
    <mergeCell ref="C9:D11"/>
    <mergeCell ref="E6:F6"/>
    <mergeCell ref="G10:H10"/>
    <mergeCell ref="C8:D8"/>
    <mergeCell ref="E8:F8"/>
    <mergeCell ref="G8:H8"/>
    <mergeCell ref="E9:F9"/>
    <mergeCell ref="G9:H9"/>
    <mergeCell ref="A23:A24"/>
    <mergeCell ref="G13:H13"/>
    <mergeCell ref="F16:H16"/>
    <mergeCell ref="A9:B11"/>
    <mergeCell ref="E11:F11"/>
    <mergeCell ref="D17:F17"/>
    <mergeCell ref="G11:H11"/>
    <mergeCell ref="A18:C18"/>
    <mergeCell ref="C2:F2"/>
    <mergeCell ref="C3:F3"/>
    <mergeCell ref="A4:H4"/>
    <mergeCell ref="A8:B8"/>
    <mergeCell ref="A5:H5"/>
    <mergeCell ref="C6:D7"/>
    <mergeCell ref="E7:F7"/>
    <mergeCell ref="G6:H6"/>
    <mergeCell ref="G7:H7"/>
    <mergeCell ref="H2:I2"/>
    <mergeCell ref="A25:H25"/>
    <mergeCell ref="A51:H53"/>
    <mergeCell ref="D55:F55"/>
    <mergeCell ref="A32:H32"/>
    <mergeCell ref="A43:H43"/>
    <mergeCell ref="A45:H45"/>
    <mergeCell ref="B155:C155"/>
    <mergeCell ref="B101:D101"/>
    <mergeCell ref="G127:H127"/>
    <mergeCell ref="B128:I128"/>
    <mergeCell ref="B129:C129"/>
    <mergeCell ref="D129:E129"/>
    <mergeCell ref="G130:I131"/>
    <mergeCell ref="A33:H33"/>
    <mergeCell ref="A36:H36"/>
    <mergeCell ref="A37:H37"/>
    <mergeCell ref="A38:H39"/>
    <mergeCell ref="B28:H29"/>
    <mergeCell ref="A28:A29"/>
    <mergeCell ref="F68:H68"/>
    <mergeCell ref="B89:D89"/>
    <mergeCell ref="F88:H88"/>
    <mergeCell ref="E30:F31"/>
    <mergeCell ref="B116:H117"/>
    <mergeCell ref="B134:D134"/>
    <mergeCell ref="A48:H49"/>
    <mergeCell ref="C66:G66"/>
    <mergeCell ref="H30:H31"/>
    <mergeCell ref="D30:D31"/>
    <mergeCell ref="A44:H44"/>
    <mergeCell ref="A40:H42"/>
    <mergeCell ref="B61:H63"/>
    <mergeCell ref="C65:H65"/>
    <mergeCell ref="F103:G103"/>
    <mergeCell ref="B132:I132"/>
    <mergeCell ref="A30:B31"/>
    <mergeCell ref="C30:C31"/>
    <mergeCell ref="B125:I125"/>
    <mergeCell ref="G129:I129"/>
    <mergeCell ref="B130:C131"/>
    <mergeCell ref="D130:E131"/>
    <mergeCell ref="F130:F131"/>
    <mergeCell ref="C118:G118"/>
    <mergeCell ref="B149:E149"/>
    <mergeCell ref="B150:E150"/>
    <mergeCell ref="B160:C160"/>
    <mergeCell ref="D168:E168"/>
    <mergeCell ref="A34:H34"/>
    <mergeCell ref="A35:H35"/>
    <mergeCell ref="A20:H20"/>
    <mergeCell ref="D18:H19"/>
    <mergeCell ref="A21:C21"/>
    <mergeCell ref="A22:C22"/>
    <mergeCell ref="A26:C26"/>
    <mergeCell ref="A27:C27"/>
    <mergeCell ref="B140:D140"/>
    <mergeCell ref="B141:D141"/>
    <mergeCell ref="G141:G142"/>
    <mergeCell ref="B133:D133"/>
    <mergeCell ref="A19:B19"/>
    <mergeCell ref="A46:H47"/>
    <mergeCell ref="B136:B138"/>
    <mergeCell ref="G30:G31"/>
    <mergeCell ref="C136:I138"/>
    <mergeCell ref="D69:E69"/>
    <mergeCell ref="B70:D70"/>
    <mergeCell ref="G134:G135"/>
  </mergeCells>
  <phoneticPr fontId="4" type="noConversion"/>
  <conditionalFormatting sqref="B151">
    <cfRule type="cellIs" dxfId="19" priority="1" stopIfTrue="1" operator="equal">
      <formula>"Skriv en kort begrunnelse for anmodning om lagring på linjen under:"</formula>
    </cfRule>
  </conditionalFormatting>
  <conditionalFormatting sqref="B151">
    <cfRule type="cellIs" dxfId="18" priority="2" stopIfTrue="1" operator="equal">
      <formula>"Kort begrunnelse for anmodning om lagring:"</formula>
    </cfRule>
  </conditionalFormatting>
  <dataValidations xWindow="854" yWindow="754" count="14">
    <dataValidation type="list" allowBlank="1" showInputMessage="1" showErrorMessage="1" sqref="F13 D13 C19" xr:uid="{00000000-0002-0000-0000-000000000000}">
      <formula1>Svar</formula1>
    </dataValidation>
    <dataValidation type="list" allowBlank="1" showInputMessage="1" showErrorMessage="1" promptTitle="Eksempel:" prompt="For en familie på 4 med barn på 13 og 16 år, vil en selvstendig bolig måtte være minst 70 kvm." sqref="G17" xr:uid="{00000000-0002-0000-0000-000001000000}">
      <formula1>Svar</formula1>
    </dataValidation>
    <dataValidation allowBlank="1" showErrorMessage="1" promptTitle="Unntak:" prompt="Det finnes unntak for disse reglene. Vil du vite om du faller innunder et av unntakene? Les mer på intranettsiden under fanen Ansatt -&gt; Pendling -&gt; Pendlerstatus" sqref="D18:H19" xr:uid="{00000000-0002-0000-0000-000002000000}"/>
    <dataValidation type="whole" operator="greaterThan" allowBlank="1" showInputMessage="1" sqref="C8" xr:uid="{00000000-0002-0000-0000-000003000000}">
      <formula1>0</formula1>
    </dataValidation>
    <dataValidation type="list" allowBlank="1" showInputMessage="1" showErrorMessage="1" errorTitle="Datoen er ikke på riktig format " error="Legg inn dato på format dd.mm.åå" sqref="G27 G22" xr:uid="{00000000-0002-0000-0000-000004000000}">
      <formula1>E</formula1>
    </dataValidation>
    <dataValidation type="list" operator="greaterThan" allowBlank="1" showInputMessage="1" showErrorMessage="1" sqref="C9" xr:uid="{00000000-0002-0000-0000-000005000000}">
      <formula1>E</formula1>
    </dataValidation>
    <dataValidation type="list" allowBlank="1" showInputMessage="1" showErrorMessage="1" sqref="C30 G7:H7 G30:G31" xr:uid="{00000000-0002-0000-0000-000006000000}">
      <formula1>E</formula1>
    </dataValidation>
    <dataValidation allowBlank="1" showInputMessage="1" showErrorMessage="1" prompt="Standard flytteeske: 60cm*35cm*40cm. Annen størrelse: Oppgi i felt for øvrig volum." sqref="C87" xr:uid="{00000000-0002-0000-0000-000007000000}"/>
    <dataValidation allowBlank="1" showInputMessage="1" showErrorMessage="1" error="Bruk nedtrekksmeny!" sqref="G134:G135 G141:G142" xr:uid="{00000000-0002-0000-0000-000008000000}"/>
    <dataValidation allowBlank="1" showDropDown="1" showInputMessage="1" showErrorMessage="1" error="Bruk nedtrekksmeny!" sqref="F134 F141 E22 E27" xr:uid="{00000000-0002-0000-0000-000009000000}"/>
    <dataValidation allowBlank="1" showInputMessage="1" showErrorMessage="1" errorTitle="Datoen er ikke på riktig format " error="Legg inn dato på format dd.mm.åå" sqref="H134:I134 H141:I141" xr:uid="{00000000-0002-0000-0000-00000A000000}"/>
    <dataValidation allowBlank="1" showErrorMessage="1" promptTitle="Pendling" prompt="Trykk i ruten vil høyre" sqref="G13" xr:uid="{00000000-0002-0000-0000-00000B000000}"/>
    <dataValidation type="date" allowBlank="1" showInputMessage="1" showErrorMessage="1" promptTitle="Pendling:" prompt="Rettigheten til pendling starter fra den dato du melder flytting til folkeregisteret (gjelder ved søknad om flytting til ønsket bosted)." sqref="G8:H8" xr:uid="{00000000-0002-0000-0000-00000C000000}">
      <formula1>36526</formula1>
      <formula2>2958465</formula2>
    </dataValidation>
    <dataValidation allowBlank="1" showInputMessage="1" sqref="F168" xr:uid="{00000000-0002-0000-0000-00000D000000}"/>
  </dataValidations>
  <hyperlinks>
    <hyperlink ref="H2" location="Avgjørelse!A1" display="Avgjørelse!A1" xr:uid="{00000000-0004-0000-0000-000000000000}"/>
  </hyperlinks>
  <pageMargins left="0.26437500000000003" right="9.7916666666666673E-3" top="8.28525641025641E-2" bottom="0.51" header="0" footer="0.5"/>
  <pageSetup paperSize="9" scale="85" orientation="portrait" r:id="rId2"/>
  <headerFooter differentFirst="1" alignWithMargins="0">
    <oddHeader xml:space="preserve">&amp;L
</oddHeader>
    <oddFooter>Side &amp;P av &amp;N</oddFooter>
    <firstHeader xml:space="preserve">&amp;R
 </firstHeader>
    <firstFooter>&amp;CSide &amp;P av &amp;N</firstFooter>
  </headerFooter>
  <drawing r:id="rId3"/>
  <legacyDrawing r:id="rId4"/>
  <extLst>
    <ext xmlns:x14="http://schemas.microsoft.com/office/spreadsheetml/2009/9/main" uri="{CCE6A557-97BC-4b89-ADB6-D9C93CAAB3DF}">
      <x14:dataValidations xmlns:xm="http://schemas.microsoft.com/office/excel/2006/main" xWindow="854" yWindow="754" count="8">
        <x14:dataValidation type="list" allowBlank="1" showInputMessage="1" showErrorMessage="1" xr:uid="{00000000-0002-0000-0000-00000E000000}">
          <x14:formula1>
            <xm:f>Innvalg!$B$3:$B$8</xm:f>
          </x14:formula1>
          <xm:sqref>B17:C17</xm:sqref>
        </x14:dataValidation>
        <x14:dataValidation type="list" allowBlank="1" showInputMessage="1" showErrorMessage="1" errorTitle="Datoen er ikke på riktig format " error="Legg inn dato på format dd.mm.åå" xr:uid="{00000000-0002-0000-0000-00000F000000}">
          <x14:formula1>
            <xm:f>Innvalg!$J$17:$J$33</xm:f>
          </x14:formula1>
          <xm:sqref>H27 H22</xm:sqref>
        </x14:dataValidation>
        <x14:dataValidation type="list" allowBlank="1" showInputMessage="1" xr:uid="{00000000-0002-0000-0000-000010000000}">
          <x14:formula1>
            <xm:f>Innvalg!$K$22:$K$40</xm:f>
          </x14:formula1>
          <xm:sqref>H150</xm:sqref>
        </x14:dataValidation>
        <x14:dataValidation type="list" allowBlank="1" showInputMessage="1" showErrorMessage="1" xr:uid="{00000000-0002-0000-0000-000011000000}">
          <x14:formula1>
            <xm:f>Innvalg!$D$27:$D$29</xm:f>
          </x14:formula1>
          <xm:sqref>B13</xm:sqref>
        </x14:dataValidation>
        <x14:dataValidation type="list" allowBlank="1" showInputMessage="1" showErrorMessage="1" error="Bruk alternativ i nedtrekksmeny" xr:uid="{00000000-0002-0000-0000-000012000000}">
          <x14:formula1>
            <xm:f>Innvalg!$H$18:$H$25</xm:f>
          </x14:formula1>
          <xm:sqref>C6:D7</xm:sqref>
        </x14:dataValidation>
        <x14:dataValidation type="list" allowBlank="1" showInputMessage="1" showErrorMessage="1" xr:uid="{00000000-0002-0000-0000-000013000000}">
          <x14:formula1>
            <xm:f>Innvalg!$J$3:$J$5</xm:f>
          </x14:formula1>
          <xm:sqref>G6:H6</xm:sqref>
        </x14:dataValidation>
        <x14:dataValidation type="list" allowBlank="1" showInputMessage="1" showErrorMessage="1" error="Bruk nedtrekksmeny!" xr:uid="{00000000-0002-0000-0000-000014000000}">
          <x14:formula1>
            <xm:f>Innvalg!$F$10:$F$15</xm:f>
          </x14:formula1>
          <xm:sqref>F27 F22</xm:sqref>
        </x14:dataValidation>
        <x14:dataValidation type="list" allowBlank="1" showInputMessage="1" xr:uid="{00000000-0002-0000-0000-000015000000}">
          <x14:formula1>
            <xm:f>Innvalg!$F$18:$F$22</xm:f>
          </x14:formula1>
          <xm:sqref>D168:E168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S92"/>
  <sheetViews>
    <sheetView showGridLines="0" showWhiteSpace="0" view="pageLayout" zoomScaleNormal="100" workbookViewId="0">
      <selection activeCell="E88" sqref="E88:H88"/>
    </sheetView>
  </sheetViews>
  <sheetFormatPr baseColWidth="10" defaultColWidth="11.42578125" defaultRowHeight="12" x14ac:dyDescent="0.2"/>
  <cols>
    <col min="1" max="1" width="11" style="78" customWidth="1"/>
    <col min="2" max="2" width="13.5703125" style="78" customWidth="1"/>
    <col min="3" max="3" width="13.7109375" style="78" customWidth="1"/>
    <col min="4" max="4" width="14" style="78" customWidth="1"/>
    <col min="5" max="5" width="13.7109375" style="78" customWidth="1"/>
    <col min="6" max="6" width="12.5703125" style="78" customWidth="1"/>
    <col min="7" max="7" width="15.28515625" style="78" customWidth="1"/>
    <col min="8" max="8" width="11" style="78" customWidth="1"/>
    <col min="9" max="9" width="11.42578125" style="78"/>
    <col min="10" max="10" width="6" style="78" customWidth="1"/>
    <col min="11" max="11" width="6.42578125" style="78" customWidth="1"/>
    <col min="12" max="16384" width="11.42578125" style="78"/>
  </cols>
  <sheetData>
    <row r="1" spans="1:19" ht="0.75" customHeight="1" x14ac:dyDescent="0.2"/>
    <row r="2" spans="1:19" ht="35.25" customHeight="1" x14ac:dyDescent="0.2">
      <c r="C2" s="532" t="s">
        <v>7194</v>
      </c>
      <c r="D2" s="533"/>
      <c r="E2" s="533"/>
      <c r="F2" s="533"/>
      <c r="H2" s="81"/>
    </row>
    <row r="3" spans="1:19" ht="12" customHeight="1" x14ac:dyDescent="0.2">
      <c r="C3" s="534"/>
      <c r="D3" s="534"/>
      <c r="E3" s="534"/>
      <c r="F3" s="534"/>
    </row>
    <row r="4" spans="1:19" ht="12.75" thickBot="1" x14ac:dyDescent="0.25">
      <c r="A4" s="543" t="s">
        <v>62</v>
      </c>
      <c r="B4" s="543"/>
      <c r="C4" s="543"/>
      <c r="D4" s="543"/>
      <c r="E4" s="543"/>
      <c r="F4" s="543"/>
      <c r="G4" s="543"/>
      <c r="H4" s="543"/>
    </row>
    <row r="5" spans="1:19" ht="13.35" customHeight="1" thickBot="1" x14ac:dyDescent="0.25">
      <c r="A5" s="535" t="s">
        <v>206</v>
      </c>
      <c r="B5" s="536"/>
      <c r="C5" s="536"/>
      <c r="D5" s="536"/>
      <c r="E5" s="536"/>
      <c r="F5" s="536"/>
      <c r="G5" s="536"/>
      <c r="H5" s="537"/>
    </row>
    <row r="6" spans="1:19" ht="15.75" customHeight="1" x14ac:dyDescent="0.2">
      <c r="A6" s="525" t="s">
        <v>207</v>
      </c>
      <c r="B6" s="525"/>
      <c r="C6" s="193">
        <f>'Søknad om flytting'!G8</f>
        <v>0</v>
      </c>
      <c r="D6" s="194" t="s">
        <v>196</v>
      </c>
      <c r="E6" s="195">
        <f>C6+Innvalg!P29</f>
        <v>2920</v>
      </c>
      <c r="F6" s="196" t="s">
        <v>48</v>
      </c>
      <c r="G6" s="538">
        <f>C6</f>
        <v>0</v>
      </c>
      <c r="H6" s="539"/>
    </row>
    <row r="7" spans="1:19" ht="15.75" customHeight="1" x14ac:dyDescent="0.2">
      <c r="A7" s="261" t="s">
        <v>208</v>
      </c>
      <c r="B7" s="261"/>
      <c r="C7" s="465" t="s">
        <v>7191</v>
      </c>
      <c r="D7" s="530"/>
      <c r="E7" s="550"/>
      <c r="F7" s="465"/>
      <c r="G7" s="465"/>
      <c r="H7" s="466"/>
    </row>
    <row r="8" spans="1:19" ht="10.5" customHeight="1" x14ac:dyDescent="0.2">
      <c r="A8" s="261"/>
      <c r="B8" s="261"/>
      <c r="C8" s="459"/>
      <c r="D8" s="540"/>
      <c r="E8" s="551"/>
      <c r="F8" s="459"/>
      <c r="G8" s="459"/>
      <c r="H8" s="460"/>
      <c r="I8" s="82"/>
    </row>
    <row r="9" spans="1:19" ht="14.25" customHeight="1" x14ac:dyDescent="0.2">
      <c r="A9" s="476" t="s">
        <v>209</v>
      </c>
      <c r="B9" s="427"/>
      <c r="C9" s="349" t="s">
        <v>9</v>
      </c>
      <c r="D9" s="349"/>
      <c r="E9" s="544" t="s">
        <v>7192</v>
      </c>
      <c r="F9" s="544"/>
      <c r="G9" s="544"/>
      <c r="H9" s="544"/>
      <c r="I9" s="82"/>
    </row>
    <row r="10" spans="1:19" ht="22.5" customHeight="1" x14ac:dyDescent="0.2">
      <c r="A10" s="469"/>
      <c r="B10" s="402"/>
      <c r="C10" s="349"/>
      <c r="D10" s="349"/>
      <c r="E10" s="545">
        <f>'Søknad om flytting'!G9</f>
        <v>0</v>
      </c>
      <c r="F10" s="546"/>
      <c r="G10" s="546"/>
      <c r="H10" s="547"/>
      <c r="I10" s="83"/>
      <c r="J10" s="84"/>
      <c r="K10" s="84"/>
      <c r="L10" s="84"/>
      <c r="M10" s="84"/>
      <c r="N10" s="84"/>
      <c r="O10" s="84"/>
      <c r="P10" s="84"/>
      <c r="Q10" s="84"/>
      <c r="R10" s="84"/>
      <c r="S10" s="84"/>
    </row>
    <row r="11" spans="1:19" ht="60.75" customHeight="1" thickBot="1" x14ac:dyDescent="0.25">
      <c r="A11" s="188" t="s">
        <v>67</v>
      </c>
      <c r="B11" s="189">
        <f>'Søknad om flytting'!B13</f>
        <v>0</v>
      </c>
      <c r="C11" s="184"/>
      <c r="D11" s="97"/>
      <c r="E11" s="98"/>
      <c r="F11" s="97"/>
      <c r="G11" s="99" t="str">
        <f>IF(C9="ukependling","Er det militær messe tilgjengelig?",IF(C9="Ukependling Akershus Festning","Er det militær messe tilgjengelig?",IF(C9="dagpendling","Jeg søker tilståelse av kost da faktisk reisetid-og arbeidstid overstiger 10 timer pr dag","")))</f>
        <v/>
      </c>
      <c r="H11" s="190"/>
      <c r="I11" s="83"/>
      <c r="J11" s="84"/>
      <c r="K11" s="84"/>
      <c r="L11" s="84"/>
      <c r="M11" s="84"/>
      <c r="N11" s="84"/>
      <c r="O11" s="84"/>
      <c r="P11" s="84"/>
      <c r="Q11" s="84"/>
      <c r="R11" s="84"/>
      <c r="S11" s="84"/>
    </row>
    <row r="12" spans="1:19" ht="13.35" customHeight="1" thickBot="1" x14ac:dyDescent="0.25">
      <c r="A12" s="522" t="s">
        <v>64</v>
      </c>
      <c r="B12" s="548"/>
      <c r="C12" s="548"/>
      <c r="D12" s="548"/>
      <c r="E12" s="548"/>
      <c r="F12" s="548"/>
      <c r="G12" s="548"/>
      <c r="H12" s="549"/>
      <c r="I12" s="84"/>
      <c r="J12" s="84"/>
      <c r="K12" s="84"/>
      <c r="L12" s="84"/>
      <c r="M12" s="84"/>
      <c r="N12" s="84"/>
      <c r="O12" s="84"/>
      <c r="P12" s="84"/>
      <c r="Q12" s="84"/>
      <c r="R12" s="84"/>
      <c r="S12" s="84"/>
    </row>
    <row r="13" spans="1:19" x14ac:dyDescent="0.2">
      <c r="A13" s="191" t="s">
        <v>57</v>
      </c>
      <c r="B13" s="525" t="s">
        <v>24</v>
      </c>
      <c r="C13" s="525"/>
      <c r="D13" s="525" t="s">
        <v>25</v>
      </c>
      <c r="E13" s="525"/>
      <c r="F13" s="525"/>
      <c r="G13" s="525" t="s">
        <v>65</v>
      </c>
      <c r="H13" s="525"/>
      <c r="I13" s="84"/>
      <c r="J13" s="84"/>
      <c r="K13" s="84"/>
      <c r="L13" s="84"/>
      <c r="M13" s="84"/>
      <c r="N13" s="84"/>
      <c r="O13" s="84"/>
      <c r="P13" s="84"/>
      <c r="Q13" s="84"/>
      <c r="R13" s="84"/>
      <c r="S13" s="84"/>
    </row>
    <row r="14" spans="1:19" ht="12.75" customHeight="1" x14ac:dyDescent="0.2">
      <c r="A14" s="180">
        <f>'Søknad om flytting'!A16</f>
        <v>0</v>
      </c>
      <c r="B14" s="392">
        <f>'Søknad om flytting'!B16:C16</f>
        <v>0</v>
      </c>
      <c r="C14" s="241"/>
      <c r="D14" s="240">
        <f>'Søknad om flytting'!D16</f>
        <v>0</v>
      </c>
      <c r="E14" s="240"/>
      <c r="F14" s="241"/>
      <c r="G14" s="541">
        <f>'Søknad om flytting'!E16</f>
        <v>0</v>
      </c>
      <c r="H14" s="542"/>
      <c r="I14" s="84"/>
      <c r="J14" s="84"/>
      <c r="K14" s="84"/>
      <c r="L14" s="84"/>
      <c r="M14" s="84"/>
      <c r="N14" s="84"/>
      <c r="O14" s="84"/>
      <c r="P14" s="84"/>
      <c r="Q14" s="84"/>
      <c r="R14" s="84"/>
      <c r="S14" s="84"/>
    </row>
    <row r="15" spans="1:19" ht="32.25" customHeight="1" x14ac:dyDescent="0.2">
      <c r="A15" s="100" t="s">
        <v>222</v>
      </c>
      <c r="B15" s="552">
        <f>'Søknad om flytting'!B17</f>
        <v>0</v>
      </c>
      <c r="C15" s="553"/>
      <c r="D15" s="374" t="s">
        <v>210</v>
      </c>
      <c r="E15" s="375"/>
      <c r="F15" s="375"/>
      <c r="G15" s="181">
        <f>'Søknad om flytting'!G17:H17</f>
        <v>0</v>
      </c>
      <c r="H15" s="101"/>
      <c r="I15" s="84"/>
      <c r="J15" s="84"/>
      <c r="K15" s="84"/>
      <c r="L15" s="84"/>
      <c r="M15" s="84"/>
      <c r="N15" s="84"/>
      <c r="O15" s="84"/>
      <c r="P15" s="84"/>
      <c r="Q15" s="84"/>
      <c r="R15" s="84"/>
      <c r="S15" s="84"/>
    </row>
    <row r="16" spans="1:19" ht="71.25" customHeight="1" x14ac:dyDescent="0.2">
      <c r="A16" s="554" t="str">
        <f>IF(B15="Samboer","Hvor lenge er det siden dere fikk felles adresse i Folkeregisteret?",IF(B15="Enslig","Forsørger du barn under 20 år som har samme folkeregistrerte adresse som deg og er i skole/
studiesituasjon?",IF(B15="Gift"," ","")))</f>
        <v/>
      </c>
      <c r="B16" s="375"/>
      <c r="C16" s="207"/>
      <c r="D16" s="555" t="s">
        <v>56</v>
      </c>
      <c r="E16" s="556"/>
      <c r="F16" s="556"/>
      <c r="G16" s="556"/>
      <c r="H16" s="557"/>
      <c r="I16" s="83"/>
      <c r="J16" s="84"/>
      <c r="K16" s="84"/>
      <c r="L16" s="84"/>
      <c r="M16" s="84"/>
      <c r="N16" s="84"/>
      <c r="O16" s="84"/>
      <c r="P16" s="84"/>
      <c r="Q16" s="84"/>
      <c r="R16" s="84"/>
      <c r="S16" s="84"/>
    </row>
    <row r="17" spans="1:19" ht="36.75" customHeight="1" x14ac:dyDescent="0.2">
      <c r="A17" s="558" t="str">
        <f>IF(B15="Gift","Er din ektefelle pendler?",IF(C16="under 9 måneder siden","Har du eget barn under 20 år i skolesituasjon som er folkeregistrert på adressen?",IF(B15="Samboer","Er din samboer pendler?",IF(B15="Enslig"," ",""))))</f>
        <v/>
      </c>
      <c r="B17" s="559"/>
      <c r="C17" s="207" t="str">
        <f>IF('Søknad om flytting'!C19="","",'Søknad om flytting'!C19)</f>
        <v/>
      </c>
      <c r="D17" s="555"/>
      <c r="E17" s="556"/>
      <c r="F17" s="556"/>
      <c r="G17" s="556"/>
      <c r="H17" s="557"/>
      <c r="I17" s="83"/>
      <c r="J17" s="83"/>
      <c r="K17" s="83"/>
      <c r="L17" s="84"/>
      <c r="M17" s="84"/>
      <c r="N17" s="84"/>
      <c r="O17" s="84"/>
      <c r="P17" s="84"/>
      <c r="Q17" s="84"/>
      <c r="R17" s="84"/>
      <c r="S17" s="84"/>
    </row>
    <row r="18" spans="1:19" ht="13.35" customHeight="1" thickBot="1" x14ac:dyDescent="0.25">
      <c r="A18" s="560" t="s">
        <v>211</v>
      </c>
      <c r="B18" s="561"/>
      <c r="C18" s="561"/>
      <c r="D18" s="561"/>
      <c r="E18" s="561"/>
      <c r="F18" s="561"/>
      <c r="G18" s="561"/>
      <c r="H18" s="562"/>
      <c r="I18" s="84"/>
      <c r="J18" s="84"/>
      <c r="K18" s="84"/>
      <c r="L18" s="84"/>
      <c r="M18" s="84"/>
      <c r="N18" s="84"/>
      <c r="O18" s="84"/>
      <c r="P18" s="84"/>
      <c r="Q18" s="84"/>
      <c r="R18" s="84"/>
      <c r="S18" s="84"/>
    </row>
    <row r="19" spans="1:19" ht="12.75" thickTop="1" x14ac:dyDescent="0.2">
      <c r="A19" s="563" t="s">
        <v>24</v>
      </c>
      <c r="B19" s="550"/>
      <c r="C19" s="529" t="s">
        <v>25</v>
      </c>
      <c r="D19" s="529"/>
      <c r="E19" s="529" t="s">
        <v>212</v>
      </c>
      <c r="F19" s="529"/>
      <c r="G19" s="530" t="s">
        <v>213</v>
      </c>
      <c r="H19" s="531"/>
      <c r="I19" s="84"/>
      <c r="J19" s="84"/>
      <c r="K19" s="84"/>
      <c r="L19" s="84"/>
      <c r="M19" s="84"/>
      <c r="N19" s="84"/>
      <c r="O19" s="84"/>
      <c r="P19" s="84"/>
      <c r="Q19" s="84"/>
      <c r="R19" s="84"/>
      <c r="S19" s="84"/>
    </row>
    <row r="20" spans="1:19" ht="14.25" customHeight="1" x14ac:dyDescent="0.2">
      <c r="A20" s="528"/>
      <c r="B20" s="519"/>
      <c r="C20" s="519"/>
      <c r="D20" s="519"/>
      <c r="E20" s="519"/>
      <c r="F20" s="519"/>
      <c r="G20" s="516"/>
      <c r="H20" s="517"/>
      <c r="I20" s="84"/>
      <c r="J20" s="84"/>
      <c r="K20" s="84"/>
      <c r="L20" s="84"/>
      <c r="M20" s="84"/>
      <c r="N20" s="84"/>
      <c r="O20" s="84"/>
      <c r="P20" s="84"/>
      <c r="Q20" s="84"/>
      <c r="R20" s="84"/>
      <c r="S20" s="84"/>
    </row>
    <row r="21" spans="1:19" ht="14.25" customHeight="1" x14ac:dyDescent="0.2">
      <c r="A21" s="528"/>
      <c r="B21" s="519"/>
      <c r="C21" s="519"/>
      <c r="D21" s="519"/>
      <c r="E21" s="519"/>
      <c r="F21" s="519"/>
      <c r="G21" s="516"/>
      <c r="H21" s="517"/>
      <c r="I21" s="84"/>
      <c r="J21" s="84"/>
      <c r="K21" s="84"/>
      <c r="L21" s="84"/>
      <c r="M21" s="84"/>
      <c r="N21" s="84"/>
      <c r="O21" s="84"/>
      <c r="P21" s="84"/>
      <c r="Q21" s="84"/>
      <c r="R21" s="84"/>
      <c r="S21" s="84"/>
    </row>
    <row r="22" spans="1:19" ht="14.25" customHeight="1" x14ac:dyDescent="0.2">
      <c r="A22" s="528"/>
      <c r="B22" s="519"/>
      <c r="C22" s="519"/>
      <c r="D22" s="519"/>
      <c r="E22" s="519"/>
      <c r="F22" s="519"/>
      <c r="G22" s="516"/>
      <c r="H22" s="517"/>
      <c r="I22" s="84"/>
      <c r="J22" s="84"/>
      <c r="K22" s="84"/>
      <c r="L22" s="84"/>
      <c r="M22" s="84"/>
      <c r="N22" s="84"/>
      <c r="O22" s="84"/>
      <c r="P22" s="84"/>
      <c r="Q22" s="84"/>
      <c r="R22" s="84"/>
      <c r="S22" s="84"/>
    </row>
    <row r="23" spans="1:19" ht="14.25" customHeight="1" x14ac:dyDescent="0.2">
      <c r="A23" s="528"/>
      <c r="B23" s="519"/>
      <c r="C23" s="519"/>
      <c r="D23" s="519"/>
      <c r="E23" s="519"/>
      <c r="F23" s="519"/>
      <c r="G23" s="516"/>
      <c r="H23" s="517"/>
      <c r="I23" s="84"/>
      <c r="J23" s="84"/>
      <c r="K23" s="84"/>
      <c r="L23" s="84"/>
      <c r="M23" s="84"/>
      <c r="N23" s="84"/>
      <c r="O23" s="84"/>
      <c r="P23" s="84"/>
      <c r="Q23" s="84"/>
      <c r="R23" s="84"/>
      <c r="S23" s="84"/>
    </row>
    <row r="24" spans="1:19" ht="14.25" customHeight="1" thickBot="1" x14ac:dyDescent="0.25">
      <c r="A24" s="518"/>
      <c r="B24" s="242"/>
      <c r="C24" s="242"/>
      <c r="D24" s="242"/>
      <c r="E24" s="519"/>
      <c r="F24" s="519"/>
      <c r="G24" s="520"/>
      <c r="H24" s="521"/>
      <c r="I24" s="84"/>
      <c r="J24" s="84"/>
      <c r="K24" s="84"/>
      <c r="L24" s="84"/>
      <c r="M24" s="84"/>
      <c r="N24" s="84"/>
      <c r="O24" s="84"/>
      <c r="P24" s="84"/>
      <c r="Q24" s="84"/>
      <c r="R24" s="84"/>
      <c r="S24" s="84"/>
    </row>
    <row r="25" spans="1:19" ht="13.35" customHeight="1" thickBot="1" x14ac:dyDescent="0.25">
      <c r="A25" s="522" t="s">
        <v>214</v>
      </c>
      <c r="B25" s="523"/>
      <c r="C25" s="523"/>
      <c r="D25" s="523"/>
      <c r="E25" s="523"/>
      <c r="F25" s="523"/>
      <c r="G25" s="523"/>
      <c r="H25" s="524"/>
      <c r="I25" s="84"/>
      <c r="J25" s="84"/>
      <c r="K25" s="84"/>
      <c r="L25" s="84"/>
      <c r="M25" s="84"/>
      <c r="N25" s="84"/>
      <c r="O25" s="84"/>
      <c r="P25" s="84"/>
      <c r="Q25" s="83"/>
      <c r="R25" s="84"/>
      <c r="S25" s="84"/>
    </row>
    <row r="26" spans="1:19" ht="14.25" customHeight="1" x14ac:dyDescent="0.2">
      <c r="A26" s="469" t="s">
        <v>215</v>
      </c>
      <c r="B26" s="402"/>
      <c r="C26" s="402">
        <f>E10</f>
        <v>0</v>
      </c>
      <c r="D26" s="402"/>
      <c r="E26" s="525" t="s">
        <v>216</v>
      </c>
      <c r="F26" s="525"/>
      <c r="G26" s="526" t="str">
        <f>'Søknad om flytting'!E27</f>
        <v/>
      </c>
      <c r="H26" s="527"/>
      <c r="I26" s="83"/>
      <c r="J26" s="85"/>
      <c r="K26" s="85"/>
      <c r="L26" s="514"/>
      <c r="M26" s="514"/>
      <c r="N26" s="68"/>
      <c r="O26" s="86"/>
      <c r="P26" s="87"/>
      <c r="Q26" s="88"/>
      <c r="R26" s="83"/>
      <c r="S26" s="83"/>
    </row>
    <row r="27" spans="1:19" ht="14.25" customHeight="1" x14ac:dyDescent="0.2">
      <c r="A27" s="473" t="s">
        <v>217</v>
      </c>
      <c r="B27" s="372"/>
      <c r="C27" s="515" t="str">
        <f>IF(C9="dagpendling","Avgang holdeplass/ kai:",IF(C9="tariffreiser","Avgang flyplass:","Avgang flyplass/ holdeplass/ kai:"))</f>
        <v>Avgang flyplass/ holdeplass/ kai:</v>
      </c>
      <c r="D27" s="371"/>
      <c r="E27" s="372"/>
      <c r="F27" s="515" t="str">
        <f>IF(C9="dagpendling","Ankomst holdeplass/ kai:",IF(C9="tariffreiser","Ankomst flyplass:","Ankomst flyplass/holdeplass/kai:"))</f>
        <v>Ankomst flyplass/holdeplass/kai:</v>
      </c>
      <c r="G27" s="371"/>
      <c r="H27" s="102" t="str">
        <f>IF(C9="dagpendling","Pris pr mnd","")</f>
        <v/>
      </c>
      <c r="I27" s="84"/>
      <c r="J27" s="83"/>
      <c r="K27" s="83"/>
      <c r="L27" s="83"/>
      <c r="M27" s="84"/>
      <c r="N27" s="83"/>
      <c r="O27" s="83"/>
      <c r="P27" s="83"/>
      <c r="Q27" s="83"/>
      <c r="R27" s="84"/>
      <c r="S27" s="84"/>
    </row>
    <row r="28" spans="1:19" ht="14.25" customHeight="1" x14ac:dyDescent="0.2">
      <c r="A28" s="508"/>
      <c r="B28" s="509"/>
      <c r="C28" s="510"/>
      <c r="D28" s="511"/>
      <c r="E28" s="511"/>
      <c r="F28" s="510"/>
      <c r="G28" s="511"/>
      <c r="H28" s="89"/>
      <c r="I28" s="84"/>
      <c r="J28" s="84"/>
      <c r="K28" s="84"/>
      <c r="L28" s="84"/>
      <c r="M28" s="84"/>
      <c r="N28" s="84"/>
      <c r="O28" s="84"/>
      <c r="P28" s="84"/>
      <c r="Q28" s="84"/>
      <c r="R28" s="84"/>
      <c r="S28" s="84"/>
    </row>
    <row r="29" spans="1:19" ht="14.25" customHeight="1" x14ac:dyDescent="0.2">
      <c r="A29" s="508"/>
      <c r="B29" s="509"/>
      <c r="C29" s="510"/>
      <c r="D29" s="511"/>
      <c r="E29" s="511"/>
      <c r="F29" s="510"/>
      <c r="G29" s="511"/>
      <c r="H29" s="90"/>
    </row>
    <row r="30" spans="1:19" ht="14.25" customHeight="1" x14ac:dyDescent="0.2">
      <c r="A30" s="508"/>
      <c r="B30" s="509"/>
      <c r="C30" s="510"/>
      <c r="D30" s="511"/>
      <c r="E30" s="511"/>
      <c r="F30" s="510"/>
      <c r="G30" s="511"/>
      <c r="H30" s="89"/>
    </row>
    <row r="31" spans="1:19" ht="14.25" customHeight="1" x14ac:dyDescent="0.2">
      <c r="A31" s="508"/>
      <c r="B31" s="509"/>
      <c r="C31" s="510"/>
      <c r="D31" s="511"/>
      <c r="E31" s="511"/>
      <c r="F31" s="510"/>
      <c r="G31" s="511"/>
      <c r="H31" s="90"/>
    </row>
    <row r="32" spans="1:19" x14ac:dyDescent="0.2">
      <c r="A32" s="508"/>
      <c r="B32" s="509"/>
      <c r="C32" s="510"/>
      <c r="D32" s="511"/>
      <c r="E32" s="511"/>
      <c r="F32" s="510"/>
      <c r="G32" s="511"/>
      <c r="H32" s="89"/>
    </row>
    <row r="33" spans="1:8" s="19" customFormat="1" ht="13.5" thickBot="1" x14ac:dyDescent="0.25">
      <c r="A33" s="512" t="str">
        <f>IF(C9="Ukependling Akershus festning","Mer enn 4 km mellom tilvist kvarter og tjenestested? Da kan du få dekket dagpendling i ukependling. Sum for periodebillett:",IF(C9="dagpendling","Sum periodebillett:",""))</f>
        <v/>
      </c>
      <c r="B33" s="513"/>
      <c r="C33" s="513"/>
      <c r="D33" s="513"/>
      <c r="E33" s="513"/>
      <c r="F33" s="513"/>
      <c r="G33" s="513"/>
      <c r="H33" s="187">
        <f>SUM(H28:H32)</f>
        <v>0</v>
      </c>
    </row>
    <row r="34" spans="1:8" ht="13.35" customHeight="1" thickBot="1" x14ac:dyDescent="0.25">
      <c r="A34" s="450" t="s">
        <v>60</v>
      </c>
      <c r="B34" s="451"/>
      <c r="C34" s="451"/>
      <c r="D34" s="451"/>
      <c r="E34" s="451"/>
      <c r="F34" s="451"/>
      <c r="G34" s="451"/>
      <c r="H34" s="452"/>
    </row>
    <row r="35" spans="1:8" ht="15.75" customHeight="1" x14ac:dyDescent="0.2">
      <c r="A35" s="320" t="s">
        <v>59</v>
      </c>
      <c r="B35" s="321"/>
      <c r="C35" s="321"/>
      <c r="D35" s="321"/>
      <c r="E35" s="321"/>
      <c r="F35" s="321"/>
      <c r="G35" s="321"/>
      <c r="H35" s="322"/>
    </row>
    <row r="36" spans="1:8" ht="16.5" customHeight="1" x14ac:dyDescent="0.2">
      <c r="A36" s="227" t="str">
        <f xml:space="preserve"> IF(C9="Tariffreiser","*Jeg har lest og forstått vilkårene for tilståelse av tariffreiser iht BTF 4-002.",IF(C9="dagpendling","*Jeg har lest og forstått vilkårene for tilståelse av pendlerrettigheter iht SPH 9.7.4.","*Jeg har lest og forstått vilkårene for tilståelse av pendlerrettigheter iht Kompensasjonsavtalen punkt 5.6."))</f>
        <v>*Jeg har lest og forstått vilkårene for tilståelse av pendlerrettigheter iht Kompensasjonsavtalen punkt 5.6.</v>
      </c>
      <c r="B36" s="228"/>
      <c r="C36" s="228"/>
      <c r="D36" s="228"/>
      <c r="E36" s="228"/>
      <c r="F36" s="228"/>
      <c r="G36" s="228"/>
      <c r="H36" s="229"/>
    </row>
    <row r="37" spans="1:8" ht="26.25" customHeight="1" x14ac:dyDescent="0.2">
      <c r="A37" s="230" t="s">
        <v>218</v>
      </c>
      <c r="B37" s="231"/>
      <c r="C37" s="231"/>
      <c r="D37" s="231"/>
      <c r="E37" s="231"/>
      <c r="F37" s="231"/>
      <c r="G37" s="231"/>
      <c r="H37" s="232"/>
    </row>
    <row r="38" spans="1:8" ht="21" customHeight="1" x14ac:dyDescent="0.2">
      <c r="A38" s="230" t="s">
        <v>7210</v>
      </c>
      <c r="B38" s="231"/>
      <c r="C38" s="231"/>
      <c r="D38" s="231"/>
      <c r="E38" s="231"/>
      <c r="F38" s="231"/>
      <c r="G38" s="231"/>
      <c r="H38" s="232"/>
    </row>
    <row r="39" spans="1:8" x14ac:dyDescent="0.2">
      <c r="A39" s="230" t="s">
        <v>219</v>
      </c>
      <c r="B39" s="231"/>
      <c r="C39" s="231"/>
      <c r="D39" s="231"/>
      <c r="E39" s="231"/>
      <c r="F39" s="231"/>
      <c r="G39" s="231"/>
      <c r="H39" s="232"/>
    </row>
    <row r="40" spans="1:8" ht="12.75" customHeight="1" x14ac:dyDescent="0.2">
      <c r="A40" s="230" t="s">
        <v>61</v>
      </c>
      <c r="B40" s="231"/>
      <c r="C40" s="231"/>
      <c r="D40" s="231"/>
      <c r="E40" s="231"/>
      <c r="F40" s="231"/>
      <c r="G40" s="231"/>
      <c r="H40" s="232"/>
    </row>
    <row r="41" spans="1:8" x14ac:dyDescent="0.2">
      <c r="A41" s="230"/>
      <c r="B41" s="231"/>
      <c r="C41" s="231"/>
      <c r="D41" s="231"/>
      <c r="E41" s="231"/>
      <c r="F41" s="231"/>
      <c r="G41" s="231"/>
      <c r="H41" s="232"/>
    </row>
    <row r="42" spans="1:8" x14ac:dyDescent="0.2">
      <c r="A42" s="230" t="str">
        <f>IF(C9="dagpendling","*Jeg er kjent med at det kun dekkes periodebillett med rutegående transport inntil kr 3 500 uavhengig av reell kostnad pr mnd.","")</f>
        <v/>
      </c>
      <c r="B42" s="231"/>
      <c r="C42" s="231"/>
      <c r="D42" s="231"/>
      <c r="E42" s="231"/>
      <c r="F42" s="231"/>
      <c r="G42" s="231"/>
      <c r="H42" s="232"/>
    </row>
    <row r="43" spans="1:8" ht="12" customHeight="1" x14ac:dyDescent="0.2">
      <c r="A43" s="230" t="str">
        <f>IF(C9="dagpendling","*Jeg er kjent med at for å ha rett til kost ifm dagpendling er det faktisk reisetid som legges til grunn. Dersom egen bil benyttes beregnes ikke tid som om rutegående transport benyttes.","")</f>
        <v/>
      </c>
      <c r="B43" s="231"/>
      <c r="C43" s="231"/>
      <c r="D43" s="231"/>
      <c r="E43" s="231"/>
      <c r="F43" s="231"/>
      <c r="G43" s="231"/>
      <c r="H43" s="232"/>
    </row>
    <row r="44" spans="1:8" ht="9.75" customHeight="1" x14ac:dyDescent="0.2">
      <c r="A44" s="230"/>
      <c r="B44" s="231"/>
      <c r="C44" s="231"/>
      <c r="D44" s="231"/>
      <c r="E44" s="231"/>
      <c r="F44" s="231"/>
      <c r="G44" s="231"/>
      <c r="H44" s="232"/>
    </row>
    <row r="45" spans="1:8" ht="19.5" customHeight="1" x14ac:dyDescent="0.2">
      <c r="A45" s="499" t="s">
        <v>7206</v>
      </c>
      <c r="B45" s="500"/>
      <c r="C45" s="500"/>
      <c r="D45" s="500"/>
      <c r="E45" s="500"/>
      <c r="F45" s="500"/>
      <c r="G45" s="500"/>
      <c r="H45" s="501"/>
    </row>
    <row r="46" spans="1:8" ht="15" customHeight="1" x14ac:dyDescent="0.2">
      <c r="A46" s="499"/>
      <c r="B46" s="500"/>
      <c r="C46" s="500"/>
      <c r="D46" s="500"/>
      <c r="E46" s="500"/>
      <c r="F46" s="500"/>
      <c r="G46" s="500"/>
      <c r="H46" s="501"/>
    </row>
    <row r="47" spans="1:8" x14ac:dyDescent="0.2">
      <c r="A47" s="76"/>
      <c r="B47" s="76"/>
      <c r="C47" s="76"/>
      <c r="D47" s="76"/>
      <c r="E47" s="76"/>
      <c r="F47" s="76"/>
      <c r="G47" s="76"/>
      <c r="H47" s="76"/>
    </row>
    <row r="48" spans="1:8" x14ac:dyDescent="0.2">
      <c r="A48" s="76"/>
      <c r="B48" s="76"/>
      <c r="C48" s="76"/>
      <c r="D48" s="76"/>
      <c r="E48" s="76"/>
      <c r="F48" s="76"/>
      <c r="G48" s="76"/>
      <c r="H48" s="76"/>
    </row>
    <row r="49" spans="1:8" x14ac:dyDescent="0.2">
      <c r="A49" s="76"/>
      <c r="B49" s="76"/>
      <c r="C49" s="76"/>
      <c r="D49" s="76"/>
      <c r="E49" s="76"/>
      <c r="F49" s="76"/>
      <c r="G49" s="76"/>
      <c r="H49" s="76"/>
    </row>
    <row r="50" spans="1:8" x14ac:dyDescent="0.2">
      <c r="A50" s="76"/>
      <c r="B50" s="76"/>
      <c r="C50" s="76"/>
      <c r="D50" s="76"/>
      <c r="E50" s="76"/>
      <c r="F50" s="76"/>
      <c r="G50" s="76"/>
      <c r="H50" s="76"/>
    </row>
    <row r="51" spans="1:8" x14ac:dyDescent="0.2">
      <c r="A51" s="76"/>
      <c r="B51" s="76"/>
      <c r="C51" s="76"/>
      <c r="D51" s="76"/>
      <c r="E51" s="76"/>
      <c r="F51" s="76"/>
      <c r="G51" s="76"/>
      <c r="H51" s="76"/>
    </row>
    <row r="52" spans="1:8" ht="42" customHeight="1" x14ac:dyDescent="0.2">
      <c r="A52" s="502" t="s">
        <v>7208</v>
      </c>
      <c r="B52" s="503"/>
      <c r="C52" s="503"/>
      <c r="D52" s="503"/>
      <c r="E52" s="503"/>
      <c r="F52" s="503"/>
      <c r="G52" s="503"/>
      <c r="H52" s="503"/>
    </row>
    <row r="53" spans="1:8" ht="12.75" thickBot="1" x14ac:dyDescent="0.25">
      <c r="A53" s="76"/>
      <c r="B53" s="76"/>
      <c r="C53" s="76"/>
      <c r="D53" s="77"/>
      <c r="E53" s="76"/>
    </row>
    <row r="54" spans="1:8" x14ac:dyDescent="0.2">
      <c r="A54" s="103" t="s">
        <v>192</v>
      </c>
      <c r="B54" s="504" t="s">
        <v>24</v>
      </c>
      <c r="C54" s="505"/>
      <c r="D54" s="506" t="s">
        <v>25</v>
      </c>
      <c r="E54" s="507"/>
    </row>
    <row r="55" spans="1:8" ht="14.45" customHeight="1" thickBot="1" x14ac:dyDescent="0.25">
      <c r="A55" s="182">
        <f>IF(A14="","",A14)</f>
        <v>0</v>
      </c>
      <c r="B55" s="484">
        <f>IF(B14="","",B14)</f>
        <v>0</v>
      </c>
      <c r="C55" s="485"/>
      <c r="D55" s="486">
        <f>IF(D14="","",D14)</f>
        <v>0</v>
      </c>
      <c r="E55" s="487"/>
    </row>
    <row r="56" spans="1:8" ht="12.75" customHeight="1" x14ac:dyDescent="0.2"/>
    <row r="57" spans="1:8" ht="12.75" customHeight="1" x14ac:dyDescent="0.2"/>
    <row r="58" spans="1:8" ht="31.5" customHeight="1" x14ac:dyDescent="0.2">
      <c r="A58" s="488" t="s">
        <v>193</v>
      </c>
      <c r="B58" s="489"/>
      <c r="C58" s="489"/>
      <c r="D58" s="489"/>
      <c r="E58" s="489"/>
      <c r="F58" s="489"/>
      <c r="G58" s="489"/>
      <c r="H58" s="489"/>
    </row>
    <row r="59" spans="1:8" ht="12.75" customHeight="1" thickBot="1" x14ac:dyDescent="0.25"/>
    <row r="60" spans="1:8" x14ac:dyDescent="0.2">
      <c r="A60" s="490" t="s">
        <v>194</v>
      </c>
      <c r="B60" s="491"/>
      <c r="C60" s="492" t="str">
        <f>C7</f>
        <v>Innvilget flytting ønsket bosted</v>
      </c>
      <c r="D60" s="492"/>
      <c r="E60" s="492"/>
      <c r="F60" s="493">
        <f>YEAR(C61)</f>
        <v>1900</v>
      </c>
      <c r="G60" s="494"/>
      <c r="H60" s="495"/>
    </row>
    <row r="61" spans="1:8" x14ac:dyDescent="0.2">
      <c r="A61" s="113" t="s">
        <v>195</v>
      </c>
      <c r="B61" s="114"/>
      <c r="C61" s="79">
        <f>C6</f>
        <v>0</v>
      </c>
      <c r="D61" s="125" t="s">
        <v>196</v>
      </c>
      <c r="E61" s="80">
        <f>E6</f>
        <v>2920</v>
      </c>
      <c r="F61" s="496"/>
      <c r="G61" s="497"/>
      <c r="H61" s="498"/>
    </row>
    <row r="62" spans="1:8" ht="15" customHeight="1" x14ac:dyDescent="0.2">
      <c r="A62" s="473" t="s">
        <v>197</v>
      </c>
      <c r="B62" s="371"/>
      <c r="C62" s="371"/>
      <c r="D62" s="481"/>
      <c r="E62" s="481"/>
      <c r="F62" s="104">
        <f>_xlfn.DAYS(E61,C61)</f>
        <v>2920</v>
      </c>
      <c r="G62" s="105">
        <f>F62/7</f>
        <v>417.14285714285717</v>
      </c>
      <c r="H62" s="106" t="str">
        <f>IF(A16="Hvor lenge er det siden dere fikk felles adresse i Folkeregisteret?","S",IF(A16="Forsørger du barn under 20 år som har samme folkeregistrerte adresse som deg og er i skole/
studiesituasjon?","E",""))</f>
        <v/>
      </c>
    </row>
    <row r="63" spans="1:8" ht="12.75" x14ac:dyDescent="0.2">
      <c r="A63" s="469" t="str">
        <f>IF(C60="Beordring til kurs over 28 dager","","Antall pendlerreiser (t/r) inneværende år:")</f>
        <v>Antall pendlerreiser (t/r) inneværende år:</v>
      </c>
      <c r="B63" s="402"/>
      <c r="C63" s="402"/>
      <c r="D63" s="482" t="e">
        <f>IF(C60="Beordring til kurs over 28 dager","",IF(F60=F65,YEARFRAC(C61,E61,1)*D64,YEARFRAC(C61,DATE(F60,12,31),1)*D64))</f>
        <v>#VALUE!</v>
      </c>
      <c r="E63" s="482"/>
      <c r="F63" s="107"/>
      <c r="G63" s="108"/>
      <c r="H63" s="109"/>
    </row>
    <row r="64" spans="1:8" x14ac:dyDescent="0.2">
      <c r="A64" s="473" t="s">
        <v>198</v>
      </c>
      <c r="B64" s="371"/>
      <c r="C64" s="371"/>
      <c r="D64" s="483" t="str">
        <f>IF(D62="20C","30",IF(D62="20A","30",IF(D62="21A","11",IF(D62="21B","6",IF(D62="Kat. 22","12","")))))</f>
        <v/>
      </c>
      <c r="E64" s="483"/>
      <c r="F64" s="110"/>
      <c r="G64" s="111"/>
      <c r="H64" s="109"/>
    </row>
    <row r="65" spans="1:8" x14ac:dyDescent="0.2">
      <c r="A65" s="473" t="s">
        <v>199</v>
      </c>
      <c r="B65" s="371"/>
      <c r="C65" s="371"/>
      <c r="D65" s="475" t="str">
        <f>IF(D62="20A","0,58",IF(D62="20C","0,58",IF(D62="21A","0,21",IF(D62="21B","0,12",""))))</f>
        <v/>
      </c>
      <c r="E65" s="475"/>
      <c r="F65" s="112">
        <f>YEAR(E61)</f>
        <v>1907</v>
      </c>
      <c r="G65" s="111"/>
      <c r="H65" s="109"/>
    </row>
    <row r="66" spans="1:8" ht="12.75" thickBot="1" x14ac:dyDescent="0.25">
      <c r="A66" s="476" t="str">
        <f>IF(C7="Beordring til kurs over 28 dager","Antall pendlerreiser (t/r) i kursperioden:","")</f>
        <v/>
      </c>
      <c r="B66" s="427"/>
      <c r="C66" s="427"/>
      <c r="D66" s="477" t="str">
        <f>IF(C7="Beordring til kurs over 28 dager",G62*D65,"")</f>
        <v/>
      </c>
      <c r="E66" s="477"/>
      <c r="F66" s="478"/>
      <c r="G66" s="479"/>
      <c r="H66" s="480"/>
    </row>
    <row r="67" spans="1:8" ht="12.75" thickBot="1" x14ac:dyDescent="0.25">
      <c r="A67" s="450" t="s">
        <v>200</v>
      </c>
      <c r="B67" s="451"/>
      <c r="C67" s="451"/>
      <c r="D67" s="451"/>
      <c r="E67" s="451"/>
      <c r="F67" s="451"/>
      <c r="G67" s="451"/>
      <c r="H67" s="452"/>
    </row>
    <row r="68" spans="1:8" ht="15" customHeight="1" x14ac:dyDescent="0.2">
      <c r="A68" s="467" t="str">
        <f>IF(C9="","",IF(C9="Ukependling","Innvilget kost:",IF(C9="Ukependling Akershus Festning","Innvilget kost:",IF(C9="Dagpendling","'Ikke relevant siden det er søkt om dagpendling'",""))))</f>
        <v/>
      </c>
      <c r="B68" s="468"/>
      <c r="C68" s="468"/>
      <c r="D68" s="470"/>
      <c r="E68" s="470"/>
      <c r="F68" s="454" t="str">
        <f>IF(D68="Kost pendler","Kostgodtgjørelse dekkes iht SPH 9.7.§3, 2 og Kompensasjonsavtalen punkt 5.6 i inntil 8 år","")</f>
        <v/>
      </c>
      <c r="G68" s="454"/>
      <c r="H68" s="472"/>
    </row>
    <row r="69" spans="1:8" ht="15" customHeight="1" x14ac:dyDescent="0.2">
      <c r="A69" s="469"/>
      <c r="B69" s="402"/>
      <c r="C69" s="468"/>
      <c r="D69" s="471"/>
      <c r="E69" s="471"/>
      <c r="F69" s="454"/>
      <c r="G69" s="454"/>
      <c r="H69" s="472"/>
    </row>
    <row r="70" spans="1:8" ht="39" customHeight="1" thickBot="1" x14ac:dyDescent="0.25">
      <c r="A70" s="473" t="str">
        <f>IF(C9="","",IF(C9="Ukependling","Fritt kvarter:",IF(C9="Ukependling Akershus Festning","Fritt kvarter:",IF(C9="Dagpendling","'Ikke relevant siden det er søkt om dagpendling'",""))))</f>
        <v/>
      </c>
      <c r="B70" s="371"/>
      <c r="C70" s="371"/>
      <c r="D70" s="470" t="s">
        <v>9</v>
      </c>
      <c r="E70" s="470"/>
      <c r="F70" s="375" t="str">
        <f>IF(D70="Ja","Fritt kvarter dekkes iht Kompensasjonsavtalen punkt 5.6 i inntil 8 år","")</f>
        <v/>
      </c>
      <c r="G70" s="375"/>
      <c r="H70" s="474"/>
    </row>
    <row r="71" spans="1:8" ht="15" customHeight="1" thickBot="1" x14ac:dyDescent="0.25">
      <c r="A71" s="450" t="s">
        <v>201</v>
      </c>
      <c r="B71" s="451"/>
      <c r="C71" s="451"/>
      <c r="D71" s="451"/>
      <c r="E71" s="451"/>
      <c r="F71" s="451"/>
      <c r="G71" s="451"/>
      <c r="H71" s="452"/>
    </row>
    <row r="72" spans="1:8" ht="16.5" customHeight="1" x14ac:dyDescent="0.2">
      <c r="A72" s="453" t="str">
        <f>IF(C9="","",IF(C9="Dagpendling","Følgende beløp dekkes for reise tilknyttet dagpendling:",IF(C9="Ukependling Akershus Festning","Følgende beløp dekkes for reise tilknyttet dagpendling:",IF(C9="Ukependling","'Ikke relevant siden det er søkt om ukependling'",""))))</f>
        <v/>
      </c>
      <c r="B72" s="454"/>
      <c r="C72" s="454"/>
      <c r="D72" s="455">
        <f>IF(H33&lt;=3700,H33,3700)</f>
        <v>0</v>
      </c>
      <c r="E72" s="455"/>
      <c r="F72" s="457" t="str">
        <f>IF(C9="Dagpendling","Sannsynliggjorte utgifter til reise dekkes iht SPH 9.7 §4a inntil kr 3700",IF(C9="Ukependling Akershus Festning","Sannsynliggjorte utgifter til reise dekkes iht SPH 9.7 §4a",""))</f>
        <v/>
      </c>
      <c r="G72" s="457"/>
      <c r="H72" s="458"/>
    </row>
    <row r="73" spans="1:8" x14ac:dyDescent="0.2">
      <c r="A73" s="239"/>
      <c r="B73" s="240"/>
      <c r="C73" s="240"/>
      <c r="D73" s="456"/>
      <c r="E73" s="456"/>
      <c r="F73" s="459"/>
      <c r="G73" s="459"/>
      <c r="H73" s="460"/>
    </row>
    <row r="74" spans="1:8" ht="12.75" customHeight="1" x14ac:dyDescent="0.2">
      <c r="A74" s="461" t="str">
        <f>IF(C9="","",IF(C9="Dagpendling","Innvilget kostgodtgjørelse ved dagpendling:",IF(C9="Ukependling","'Ikke relevant siden det er søkt om ukependling'","")))</f>
        <v/>
      </c>
      <c r="B74" s="462"/>
      <c r="C74" s="462"/>
      <c r="D74" s="463"/>
      <c r="E74" s="463"/>
      <c r="F74" s="465" t="str">
        <f>IF(C9="Dagpendling","Kostgodtgjørelse ved dagpendling dekkes iht SPH 9.7 §4b","")</f>
        <v/>
      </c>
      <c r="G74" s="465"/>
      <c r="H74" s="466"/>
    </row>
    <row r="75" spans="1:8" ht="27.75" customHeight="1" thickBot="1" x14ac:dyDescent="0.25">
      <c r="A75" s="239"/>
      <c r="B75" s="240"/>
      <c r="C75" s="240"/>
      <c r="D75" s="464"/>
      <c r="E75" s="464"/>
      <c r="F75" s="459"/>
      <c r="G75" s="459"/>
      <c r="H75" s="460"/>
    </row>
    <row r="76" spans="1:8" ht="18" customHeight="1" thickBot="1" x14ac:dyDescent="0.25">
      <c r="A76" s="450" t="s">
        <v>202</v>
      </c>
      <c r="B76" s="451"/>
      <c r="C76" s="451"/>
      <c r="D76" s="451"/>
      <c r="E76" s="451"/>
      <c r="F76" s="451"/>
      <c r="G76" s="451"/>
      <c r="H76" s="452"/>
    </row>
    <row r="77" spans="1:8" ht="14.25" customHeight="1" x14ac:dyDescent="0.2">
      <c r="A77" s="434" t="str">
        <f>IF(D68="administrativ kost", "Dersom du er innvilget administrativ kost, bestiller avdelingen/ kursholder kost for deg. Du skal ikke registrere kost selv.","")</f>
        <v/>
      </c>
      <c r="B77" s="435"/>
      <c r="C77" s="435"/>
      <c r="D77" s="435"/>
      <c r="E77" s="435"/>
      <c r="F77" s="435"/>
      <c r="G77" s="435"/>
      <c r="H77" s="436"/>
    </row>
    <row r="78" spans="1:8" ht="14.25" customHeight="1" x14ac:dyDescent="0.2">
      <c r="A78" s="434" t="str">
        <f>IF(D70="administrativ forlegning","Dersom du er innvilget administrativ forlegning, bestiller avdeling/ kursholder overnatting for deg. Du skal ikke bestille overnatting selv.","")</f>
        <v/>
      </c>
      <c r="B78" s="435"/>
      <c r="C78" s="435"/>
      <c r="D78" s="435"/>
      <c r="E78" s="435"/>
      <c r="F78" s="435"/>
      <c r="G78" s="435"/>
      <c r="H78" s="436"/>
    </row>
    <row r="79" spans="1:8" ht="14.45" customHeight="1" x14ac:dyDescent="0.2">
      <c r="A79" s="440" t="str">
        <f>IF(D68="Kost pendler","Ved egenregistrering av kost i FIF-portalen benytt lønnsart 8872. Du kan kun føre kost for de dager du fysisk er tilstede på tjenestestedet, også helg.","")</f>
        <v/>
      </c>
      <c r="B79" s="441"/>
      <c r="C79" s="441"/>
      <c r="D79" s="441"/>
      <c r="E79" s="441"/>
      <c r="F79" s="441"/>
      <c r="G79" s="441"/>
      <c r="H79" s="442"/>
    </row>
    <row r="80" spans="1:8" ht="14.45" customHeight="1" x14ac:dyDescent="0.2">
      <c r="A80" s="440" t="str">
        <f>IF(D74="ja","Ved egenregistrering av kost i FIF benytt lønnsart 8894. Du kan kun registrere kost de dagene reise- og normalarbeidstid overstiger 10 timer.",IF(D70="ja","Husk at du selv er ansvarlig for å søke om og si opp kvarter hos Forsvarsbygg.",""))</f>
        <v/>
      </c>
      <c r="B80" s="441"/>
      <c r="C80" s="441"/>
      <c r="D80" s="441"/>
      <c r="E80" s="441"/>
      <c r="F80" s="441"/>
      <c r="G80" s="441"/>
      <c r="H80" s="442"/>
    </row>
    <row r="81" spans="1:8" ht="14.25" customHeight="1" x14ac:dyDescent="0.2">
      <c r="A81" s="440" t="str">
        <f>IF(C9="Dagpendling","Sannsynliggjorte utgifter til reise utbetales ikke for juli måned da dette ansees som feriemåned.",IF(C9="Ukependling Akershus Festning","Sannsynliggjorte utgifter til reise utbetales ikke for juli måned da dette ansees som feriemåned.",""))</f>
        <v/>
      </c>
      <c r="B81" s="441"/>
      <c r="C81" s="441"/>
      <c r="D81" s="441"/>
      <c r="E81" s="441"/>
      <c r="F81" s="441"/>
      <c r="G81" s="441"/>
      <c r="H81" s="442"/>
    </row>
    <row r="82" spans="1:8" ht="15" customHeight="1" x14ac:dyDescent="0.2">
      <c r="A82" s="434"/>
      <c r="B82" s="435"/>
      <c r="C82" s="435"/>
      <c r="D82" s="435"/>
      <c r="E82" s="435"/>
      <c r="F82" s="435"/>
      <c r="G82" s="435"/>
      <c r="H82" s="436"/>
    </row>
    <row r="83" spans="1:8" ht="12.75" customHeight="1" x14ac:dyDescent="0.2">
      <c r="A83" s="437" t="str">
        <f>IF(D62="Kat. 22","Ved tariffreiser er det kun flyreisen som dekkes.","")</f>
        <v/>
      </c>
      <c r="B83" s="438"/>
      <c r="C83" s="438"/>
      <c r="D83" s="438"/>
      <c r="E83" s="438"/>
      <c r="F83" s="438"/>
      <c r="G83" s="438"/>
      <c r="H83" s="439"/>
    </row>
    <row r="84" spans="1:8" ht="12" customHeight="1" x14ac:dyDescent="0.2">
      <c r="A84" s="440" t="str">
        <f>IF(D62="21A","Du innvilges pendlerstatus innenfor kategorigruppe 21A som følge av at du er midlertidig tilsatt. Iht Kompensasjonsavtalen pkt. 5.6.3.2 kan personell som ikke er på disponeringsordningen og som har barn i husstanden tilkomme 11 tur/returreiser per år. ",IF(D62="21B","Du innvilges pendlerstatus innenfor kategorigruppe 21B som følge av at du er midlertidig tilsatt. Iht Kompensasjonsavtalen pkt. 5.6.3.2 kan personell som ikke er på disponeringsordningen tilkomme 6 tur/returreiser per år.",""))</f>
        <v/>
      </c>
      <c r="B84" s="441"/>
      <c r="C84" s="441"/>
      <c r="D84" s="441"/>
      <c r="E84" s="441"/>
      <c r="F84" s="441"/>
      <c r="G84" s="441"/>
      <c r="H84" s="442"/>
    </row>
    <row r="85" spans="1:8" ht="12.75" hidden="1" customHeight="1" x14ac:dyDescent="0.2">
      <c r="A85" s="440"/>
      <c r="B85" s="441"/>
      <c r="C85" s="441"/>
      <c r="D85" s="441"/>
      <c r="E85" s="441"/>
      <c r="F85" s="441"/>
      <c r="G85" s="441"/>
      <c r="H85" s="442"/>
    </row>
    <row r="86" spans="1:8" ht="12.75" customHeight="1" x14ac:dyDescent="0.2">
      <c r="A86" s="440"/>
      <c r="B86" s="441"/>
      <c r="C86" s="441"/>
      <c r="D86" s="441"/>
      <c r="E86" s="441"/>
      <c r="F86" s="441"/>
      <c r="G86" s="441"/>
      <c r="H86" s="442"/>
    </row>
    <row r="87" spans="1:8" ht="25.5" customHeight="1" x14ac:dyDescent="0.2">
      <c r="A87" s="443" t="str">
        <f>IF(A28="Fly","Flypendlere bestiller flyreiser iht prosedyre for tjenestereiser. Til/ fratredelsesreiser skal søkes om i FIF- portalen gjennom en reisesøknad.",IF(A29="Fly","Flypendlere bestiller flyreiser iht prosedyre for tjenestereiser. Til/ fratredelsesreiser skal søkes om i FIF- portalen gjennom en reisesøknad",IF(A30="Fly","Flypendlere bestiller flyreiser iht prosedyre for tjenestereiser. Til/ fratredelsesreiser skal søkes om i FIF- portalen gjennom en reisesøknad",IF(A31="Fly","Flypendlere bestiller flyreiser iht prosedyre for tjenestereiser. Til/ fratredelsesreiser skal søkes om i FIF- portalen gjennom en reisesøknad",IF(A32="Fly","Flypendlere bestiller flyreiser iht prosedyre for tjenestereiser. Til/ fratredelsesreiser skal søkes om i FIF- portalen gjennom en reisesøknad","")))))</f>
        <v/>
      </c>
      <c r="B87" s="444"/>
      <c r="C87" s="444"/>
      <c r="D87" s="444"/>
      <c r="E87" s="444"/>
      <c r="F87" s="444"/>
      <c r="G87" s="444"/>
      <c r="H87" s="445"/>
    </row>
    <row r="88" spans="1:8" ht="22.5" customHeight="1" x14ac:dyDescent="0.2">
      <c r="A88" s="446" t="s">
        <v>203</v>
      </c>
      <c r="B88" s="447"/>
      <c r="C88" s="447"/>
      <c r="D88" s="447"/>
      <c r="E88" s="448" t="s">
        <v>189</v>
      </c>
      <c r="F88" s="448"/>
      <c r="G88" s="448"/>
      <c r="H88" s="449"/>
    </row>
    <row r="89" spans="1:8" x14ac:dyDescent="0.2">
      <c r="A89" s="115" t="s">
        <v>20</v>
      </c>
      <c r="B89" s="116" t="s">
        <v>21</v>
      </c>
      <c r="C89" s="116"/>
      <c r="D89" s="117"/>
      <c r="E89" s="426" t="s">
        <v>204</v>
      </c>
      <c r="F89" s="427"/>
      <c r="G89" s="427"/>
      <c r="H89" s="428"/>
    </row>
    <row r="90" spans="1:8" x14ac:dyDescent="0.2">
      <c r="A90" s="118" t="s">
        <v>205</v>
      </c>
      <c r="B90" s="183">
        <f ca="1">TODAY()</f>
        <v>45839</v>
      </c>
      <c r="C90" s="119"/>
      <c r="D90" s="120"/>
      <c r="E90" s="429">
        <f>'Søknad om flytting'!D168:E168</f>
        <v>0</v>
      </c>
      <c r="F90" s="430"/>
      <c r="G90" s="430"/>
      <c r="H90" s="121"/>
    </row>
    <row r="91" spans="1:8" ht="12.75" thickBot="1" x14ac:dyDescent="0.25">
      <c r="A91" s="122"/>
      <c r="B91" s="123"/>
      <c r="C91" s="123"/>
      <c r="D91" s="124"/>
      <c r="E91" s="431" t="s">
        <v>7209</v>
      </c>
      <c r="F91" s="432"/>
      <c r="G91" s="432"/>
      <c r="H91" s="433"/>
    </row>
    <row r="92" spans="1:8" x14ac:dyDescent="0.2">
      <c r="A92" s="76"/>
      <c r="B92" s="76"/>
      <c r="C92" s="76"/>
      <c r="D92" s="76"/>
      <c r="E92" s="76"/>
      <c r="F92" s="76"/>
      <c r="G92" s="76"/>
      <c r="H92" s="76"/>
    </row>
  </sheetData>
  <sheetProtection algorithmName="SHA-512" hashValue="AzBFRZMCRcnFpUk9n7EtMPvi6TsUnhCVnSbcsVElz7asINVlgNq5d6BvsYp2t/RKxyc35ca1vTUbGMgQkBlVFQ==" saltValue="cNR+/2qn5+xgBDuFehe7sw==" spinCount="100000" sheet="1" objects="1" scenarios="1"/>
  <mergeCells count="134">
    <mergeCell ref="A30:B30"/>
    <mergeCell ref="C30:E30"/>
    <mergeCell ref="F30:G30"/>
    <mergeCell ref="A31:B31"/>
    <mergeCell ref="C31:E31"/>
    <mergeCell ref="F31:G31"/>
    <mergeCell ref="E7:H8"/>
    <mergeCell ref="B15:C15"/>
    <mergeCell ref="D15:F15"/>
    <mergeCell ref="A16:B16"/>
    <mergeCell ref="D16:H17"/>
    <mergeCell ref="A17:B17"/>
    <mergeCell ref="A18:H18"/>
    <mergeCell ref="A28:B28"/>
    <mergeCell ref="C28:E28"/>
    <mergeCell ref="F28:G28"/>
    <mergeCell ref="A29:B29"/>
    <mergeCell ref="A23:B23"/>
    <mergeCell ref="C23:D23"/>
    <mergeCell ref="E23:F23"/>
    <mergeCell ref="A19:B19"/>
    <mergeCell ref="C19:D19"/>
    <mergeCell ref="C29:E29"/>
    <mergeCell ref="F29:G29"/>
    <mergeCell ref="C2:F2"/>
    <mergeCell ref="C3:F3"/>
    <mergeCell ref="A5:H5"/>
    <mergeCell ref="A6:B6"/>
    <mergeCell ref="G6:H6"/>
    <mergeCell ref="A7:B8"/>
    <mergeCell ref="C7:D8"/>
    <mergeCell ref="B14:C14"/>
    <mergeCell ref="D14:F14"/>
    <mergeCell ref="G14:H14"/>
    <mergeCell ref="A4:H4"/>
    <mergeCell ref="E9:H9"/>
    <mergeCell ref="E10:H10"/>
    <mergeCell ref="D13:F13"/>
    <mergeCell ref="G13:H13"/>
    <mergeCell ref="A9:B10"/>
    <mergeCell ref="C9:D10"/>
    <mergeCell ref="A12:H12"/>
    <mergeCell ref="B13:C13"/>
    <mergeCell ref="A21:B21"/>
    <mergeCell ref="C21:D21"/>
    <mergeCell ref="E21:F21"/>
    <mergeCell ref="G21:H21"/>
    <mergeCell ref="A22:B22"/>
    <mergeCell ref="C22:D22"/>
    <mergeCell ref="E22:F22"/>
    <mergeCell ref="G22:H22"/>
    <mergeCell ref="E19:F19"/>
    <mergeCell ref="G19:H19"/>
    <mergeCell ref="A20:B20"/>
    <mergeCell ref="C20:D20"/>
    <mergeCell ref="E20:F20"/>
    <mergeCell ref="G20:H20"/>
    <mergeCell ref="L26:M26"/>
    <mergeCell ref="A27:B27"/>
    <mergeCell ref="C27:E27"/>
    <mergeCell ref="F27:G27"/>
    <mergeCell ref="G23:H23"/>
    <mergeCell ref="A24:B24"/>
    <mergeCell ref="C24:D24"/>
    <mergeCell ref="E24:F24"/>
    <mergeCell ref="G24:H24"/>
    <mergeCell ref="A25:H25"/>
    <mergeCell ref="A26:B26"/>
    <mergeCell ref="C26:D26"/>
    <mergeCell ref="E26:F26"/>
    <mergeCell ref="G26:H26"/>
    <mergeCell ref="A42:H42"/>
    <mergeCell ref="A43:H44"/>
    <mergeCell ref="A45:H46"/>
    <mergeCell ref="A52:H52"/>
    <mergeCell ref="B54:C54"/>
    <mergeCell ref="D54:E54"/>
    <mergeCell ref="A32:B32"/>
    <mergeCell ref="C32:E32"/>
    <mergeCell ref="F32:G32"/>
    <mergeCell ref="A33:G33"/>
    <mergeCell ref="A36:H36"/>
    <mergeCell ref="A37:H37"/>
    <mergeCell ref="A39:H39"/>
    <mergeCell ref="A38:H38"/>
    <mergeCell ref="A40:H41"/>
    <mergeCell ref="A35:H35"/>
    <mergeCell ref="A34:H34"/>
    <mergeCell ref="A62:C62"/>
    <mergeCell ref="D62:E62"/>
    <mergeCell ref="A63:C63"/>
    <mergeCell ref="D63:E63"/>
    <mergeCell ref="A64:C64"/>
    <mergeCell ref="D64:E64"/>
    <mergeCell ref="B55:C55"/>
    <mergeCell ref="D55:E55"/>
    <mergeCell ref="A58:H58"/>
    <mergeCell ref="A60:B60"/>
    <mergeCell ref="C60:E60"/>
    <mergeCell ref="F60:H61"/>
    <mergeCell ref="A68:C69"/>
    <mergeCell ref="D68:E69"/>
    <mergeCell ref="F68:H69"/>
    <mergeCell ref="A70:C70"/>
    <mergeCell ref="D70:E70"/>
    <mergeCell ref="F70:H70"/>
    <mergeCell ref="A65:C65"/>
    <mergeCell ref="D65:E65"/>
    <mergeCell ref="A66:C66"/>
    <mergeCell ref="D66:E66"/>
    <mergeCell ref="F66:H66"/>
    <mergeCell ref="A67:H67"/>
    <mergeCell ref="A76:H76"/>
    <mergeCell ref="A77:H77"/>
    <mergeCell ref="A78:H78"/>
    <mergeCell ref="A79:H79"/>
    <mergeCell ref="A80:H80"/>
    <mergeCell ref="A81:H81"/>
    <mergeCell ref="A71:H71"/>
    <mergeCell ref="A72:C73"/>
    <mergeCell ref="D72:E73"/>
    <mergeCell ref="F72:H73"/>
    <mergeCell ref="A74:C75"/>
    <mergeCell ref="D74:E75"/>
    <mergeCell ref="F74:H75"/>
    <mergeCell ref="E89:H89"/>
    <mergeCell ref="E90:G90"/>
    <mergeCell ref="E91:H91"/>
    <mergeCell ref="A82:H82"/>
    <mergeCell ref="A83:H83"/>
    <mergeCell ref="A84:H86"/>
    <mergeCell ref="A87:H87"/>
    <mergeCell ref="A88:D88"/>
    <mergeCell ref="E88:H88"/>
  </mergeCells>
  <conditionalFormatting sqref="D72:E73">
    <cfRule type="cellIs" dxfId="17" priority="2" stopIfTrue="1" operator="equal">
      <formula>0</formula>
    </cfRule>
  </conditionalFormatting>
  <conditionalFormatting sqref="H33">
    <cfRule type="cellIs" dxfId="16" priority="1" stopIfTrue="1" operator="equal">
      <formula>0</formula>
    </cfRule>
  </conditionalFormatting>
  <dataValidations count="16">
    <dataValidation type="list" allowBlank="1" showInputMessage="1" showErrorMessage="1" sqref="D74:E75" xr:uid="{00000000-0002-0000-0100-000000000000}">
      <formula1>Enslig</formula1>
    </dataValidation>
    <dataValidation allowBlank="1" showInputMessage="1" showErrorMessage="1" error="Bruk alternativ i nedtrekksmeny" sqref="C7:D8" xr:uid="{00000000-0002-0000-0100-000001000000}"/>
    <dataValidation type="date" operator="greaterThan" allowBlank="1" showInputMessage="1" showErrorMessage="1" sqref="G6:H6" xr:uid="{00000000-0002-0000-0100-000002000000}">
      <formula1>40179</formula1>
    </dataValidation>
    <dataValidation type="date" operator="greaterThan" allowBlank="1" showInputMessage="1" showErrorMessage="1" sqref="E6" xr:uid="{00000000-0002-0000-0100-000003000000}">
      <formula1>43831</formula1>
    </dataValidation>
    <dataValidation allowBlank="1" showInputMessage="1" showErrorMessage="1" error="Velg fra nedtrekksmeny._x000a_Pendling med bil dekkes ikke, bare sannsynliggjorte reiseutgifter med rutegående transport." sqref="A33" xr:uid="{00000000-0002-0000-0100-000004000000}"/>
    <dataValidation type="list" errorStyle="warning" allowBlank="1" showInputMessage="1" showErrorMessage="1" sqref="C16" xr:uid="{00000000-0002-0000-0100-000005000000}">
      <formula1>Svar</formula1>
    </dataValidation>
    <dataValidation allowBlank="1" showInputMessage="1" showErrorMessage="1" promptTitle="Unntak:" prompt="Det finnes unntak for disse reglene. Vil du vite om du faller innunder et av unntakene? Les mer på intranettsiden under fanen Ansatt -&gt; Pendling -&gt; Pendlerstatus" sqref="D16:H17" xr:uid="{00000000-0002-0000-0100-000006000000}"/>
    <dataValidation allowBlank="1" showInputMessage="1" showErrorMessage="1" promptTitle="Eksempel:" prompt="For en familie på 4 med barn på 13 og 16 år, vil en selvstendig bolig måtte være minst 70 kvm." sqref="G15" xr:uid="{00000000-0002-0000-0100-000007000000}"/>
    <dataValidation allowBlank="1" showInputMessage="1" showErrorMessage="1" promptTitle="Eksempel" prompt="For en familie på 4 med barn på 13 og 16 år vil en selvstendig bolig måtte være minst 70 kvm." sqref="L26:M26" xr:uid="{00000000-0002-0000-0100-000008000000}"/>
    <dataValidation allowBlank="1" showDropDown="1" showInputMessage="1" showErrorMessage="1" sqref="P26:Q26" xr:uid="{00000000-0002-0000-0100-000009000000}"/>
    <dataValidation type="list" allowBlank="1" showInputMessage="1" showErrorMessage="1" sqref="B15" xr:uid="{00000000-0002-0000-0100-00000A000000}">
      <formula1>Status</formula1>
    </dataValidation>
    <dataValidation type="list" allowBlank="1" showInputMessage="1" showErrorMessage="1" sqref="C17" xr:uid="{00000000-0002-0000-0100-00000B000000}">
      <formula1>Svar</formula1>
    </dataValidation>
    <dataValidation type="list" allowBlank="1" showInputMessage="1" showErrorMessage="1" sqref="O26" xr:uid="{00000000-0002-0000-0100-00000C000000}">
      <formula1>S</formula1>
    </dataValidation>
    <dataValidation type="date" allowBlank="1" showInputMessage="1" showErrorMessage="1" errorTitle="Datoen er ikke på riktig format " error="Legg inn dato på format dd.mm.åå" sqref="G20:H24" xr:uid="{00000000-0002-0000-0100-00000D000000}">
      <formula1>1</formula1>
      <formula2>219148</formula2>
    </dataValidation>
    <dataValidation type="list" allowBlank="1" showInputMessage="1" showErrorMessage="1" sqref="H11 D70:E70" xr:uid="{00000000-0002-0000-0100-00000E000000}">
      <formula1>E</formula1>
    </dataValidation>
    <dataValidation type="date" errorStyle="warning" operator="greaterThan" allowBlank="1" showInputMessage="1" sqref="C6" xr:uid="{00000000-0002-0000-0100-000010000000}">
      <formula1>43831</formula1>
    </dataValidation>
  </dataValidations>
  <hyperlinks>
    <hyperlink ref="E88:H88" r:id="rId1" display="Pendling - Forsvarets intranett" xr:uid="{00000000-0004-0000-0100-000000000000}"/>
  </hyperlinks>
  <pageMargins left="0.39370078740157483" right="0" top="7.874015748031496E-2" bottom="0.39370078740157483" header="0" footer="0.51181102362204722"/>
  <pageSetup scale="94" orientation="portrait" r:id="rId2"/>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11000000}">
          <x14:formula1>
            <xm:f>Innvalg!$P$18:$P$20</xm:f>
          </x14:formula1>
          <xm:sqref>D62:E62</xm:sqref>
        </x14:dataValidation>
        <x14:dataValidation type="list" allowBlank="1" showInputMessage="1" showErrorMessage="1" xr:uid="{00000000-0002-0000-0100-000012000000}">
          <x14:formula1>
            <xm:f>Innvalg!$S$18:$S$21</xm:f>
          </x14:formula1>
          <xm:sqref>D68:E69</xm:sqref>
        </x14:dataValidation>
        <x14:dataValidation type="list" allowBlank="1" showInputMessage="1" showErrorMessage="1" xr:uid="{00000000-0002-0000-0100-000013000000}">
          <x14:formula1>
            <xm:f>Innvalg!$N$18:$N$21</xm:f>
          </x14:formula1>
          <xm:sqref>C9:D10</xm:sqref>
        </x14:dataValidation>
        <x14:dataValidation type="list" allowBlank="1" showInputMessage="1" showErrorMessage="1" error="Velg fra nedtrekksmeny._x000a_Pendling med bil dekkes ikke, bare sannsynliggjorte reiseutgifter med rutegående transport." xr:uid="{00000000-0002-0000-0100-000014000000}">
          <x14:formula1>
            <xm:f>Innvalg!$Q$18:$Q$22</xm:f>
          </x14:formula1>
          <xm:sqref>A28:B32</xm:sqref>
        </x14:dataValidation>
        <x14:dataValidation type="list" allowBlank="1" showInputMessage="1" showErrorMessage="1" error="Bruk nedtrekksmeny!" xr:uid="{00000000-0002-0000-0100-000015000000}">
          <x14:formula1>
            <xm:f>Innvalg!$S$26:$S$31</xm:f>
          </x14:formula1>
          <xm:sqref>E20:F24</xm:sqref>
        </x14:dataValidation>
        <x14:dataValidation type="list" allowBlank="1" showInputMessage="1" xr:uid="{00000000-0002-0000-0100-000016000000}">
          <x14:formula1>
            <xm:f>Innvalg!$F$18:$F$22</xm:f>
          </x14:formula1>
          <xm:sqref>E90:G90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showGridLines="0" view="pageLayout" topLeftCell="A25" zoomScaleNormal="100" workbookViewId="0">
      <selection activeCell="A9" sqref="A9"/>
    </sheetView>
  </sheetViews>
  <sheetFormatPr baseColWidth="10" defaultRowHeight="12.75" x14ac:dyDescent="0.2"/>
  <sheetData/>
  <sheetProtection algorithmName="SHA-512" hashValue="LeJ2RKsCW8cSc2uP/SqfonKnJiTm/PRDQ7LNS3JzaWyBJSLJughGtZ33HMeJyORsCk7FX9IsY66y4yfFr7k14g==" saltValue="YxSCTznoS/qDCPAaxsioyg==" spinCount="100000" sheet="1" objects="1" scenarios="1"/>
  <pageMargins left="0" right="0" top="0" bottom="0" header="0" footer="0"/>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2"/>
  <sheetViews>
    <sheetView showGridLines="0" zoomScaleNormal="100" workbookViewId="0"/>
  </sheetViews>
  <sheetFormatPr baseColWidth="10" defaultColWidth="11.42578125" defaultRowHeight="12.75" x14ac:dyDescent="0.2"/>
  <cols>
    <col min="1" max="1" width="10.85546875" style="1" customWidth="1"/>
    <col min="2" max="2" width="15.140625" style="1" customWidth="1"/>
    <col min="3" max="3" width="10.140625" style="1" customWidth="1"/>
    <col min="4" max="4" width="10.5703125" style="1" customWidth="1"/>
    <col min="5" max="5" width="15" style="1" customWidth="1"/>
    <col min="6" max="16384" width="11.42578125" style="1"/>
  </cols>
  <sheetData>
    <row r="1" spans="1:7" x14ac:dyDescent="0.2">
      <c r="A1" s="9"/>
      <c r="B1" s="9"/>
      <c r="C1" s="9"/>
      <c r="D1" s="9"/>
      <c r="E1" s="9"/>
    </row>
    <row r="2" spans="1:7" ht="24" thickBot="1" x14ac:dyDescent="0.25">
      <c r="A2" s="584" t="str">
        <f>IF(C6="Kompensasjonsavtalen punkt 5.8.5","Vedtak flytting fratreden",IF(C6="Kompensasjonsavtalen punkt 5.8.4","Vedtak flytting til ønsket bosted",IF(C6="Kompensasjonsavtalen punkt 5.8.1","Vedtak flytting innland",IF(C6="Kompensasjonsavtalen punkt 5.8.6","Vedtak forsendelse innland",IF(C6="Kompensasjonsavtalen punkt 3.3","Vedtak flyttebonus","")))))</f>
        <v>Vedtak flytting innland</v>
      </c>
      <c r="B2" s="584"/>
      <c r="C2" s="584"/>
      <c r="D2" s="584"/>
      <c r="E2" s="584"/>
      <c r="F2" s="584"/>
      <c r="G2" s="584"/>
    </row>
    <row r="3" spans="1:7" ht="15.75" thickBot="1" x14ac:dyDescent="0.3">
      <c r="A3" s="585" t="s">
        <v>89</v>
      </c>
      <c r="B3" s="586"/>
      <c r="C3" s="586"/>
      <c r="D3" s="586"/>
      <c r="E3" s="586"/>
      <c r="F3" s="586"/>
      <c r="G3" s="587"/>
    </row>
    <row r="4" spans="1:7" ht="15.75" thickBot="1" x14ac:dyDescent="0.3">
      <c r="A4" s="10" t="s">
        <v>57</v>
      </c>
      <c r="B4" s="51">
        <f>'Søknad om flytting'!A16</f>
        <v>0</v>
      </c>
      <c r="C4" s="11" t="s">
        <v>90</v>
      </c>
      <c r="D4" s="602" t="str">
        <f>CONCATENATE('Søknad om flytting'!D16," ",'Søknad om flytting'!B16)</f>
        <v xml:space="preserve"> </v>
      </c>
      <c r="E4" s="603"/>
      <c r="F4" s="603"/>
      <c r="G4" s="604"/>
    </row>
    <row r="5" spans="1:7" ht="15.75" thickBot="1" x14ac:dyDescent="0.3">
      <c r="A5" s="585" t="s">
        <v>91</v>
      </c>
      <c r="B5" s="586"/>
      <c r="C5" s="586"/>
      <c r="D5" s="586"/>
      <c r="E5" s="586"/>
      <c r="F5" s="586"/>
      <c r="G5" s="587"/>
    </row>
    <row r="6" spans="1:7" ht="15" x14ac:dyDescent="0.25">
      <c r="A6" s="588" t="s">
        <v>92</v>
      </c>
      <c r="B6" s="589"/>
      <c r="C6" s="590" t="str">
        <f>IF('Søknad om flytting'!C2="Søknad om forsendelse innland","Kompensasjonsavtalen punkt 5.8.6",IF('Søknad om flytting'!C6="Fratreden","Kompensasjonsavtalen punkt 5.8.5",IF('Søknad om flytting'!C6="Tvungen flytting","Kompensasjonsavtalen punkt 5.8.7",IF('Søknad om flytting'!C6="Ønsket bosted","Kompensasjonsavtalen punkt 5.8.4",IF('Søknad om flytting'!C6="Flyttebonus","Kompensasjonsavtalen punkt 3.3","Kompensasjonsavtalen punkt 5.8.1")))))</f>
        <v>Kompensasjonsavtalen punkt 5.8.1</v>
      </c>
      <c r="D6" s="591"/>
      <c r="E6" s="591"/>
      <c r="F6" s="591"/>
      <c r="G6" s="592"/>
    </row>
    <row r="7" spans="1:7" ht="15" x14ac:dyDescent="0.25">
      <c r="A7" s="593" t="str">
        <f>IF('Søknad om flytting'!C6="Flyttebonus","","Innvilget flyttevolum:")</f>
        <v>Innvilget flyttevolum:</v>
      </c>
      <c r="B7" s="594"/>
      <c r="C7" s="67">
        <f>IF('Søknad om flytting'!C6="Flyttebonus","",'Søknad om flytting'!H150)</f>
        <v>1</v>
      </c>
      <c r="D7" s="52" t="str">
        <f>IF('Søknad om flytting'!C6="Flyttebonus","","m3")</f>
        <v>m3</v>
      </c>
      <c r="E7" s="595"/>
      <c r="F7" s="595"/>
      <c r="G7" s="596"/>
    </row>
    <row r="8" spans="1:7" ht="15" x14ac:dyDescent="0.25">
      <c r="A8" s="597" t="str">
        <f>IF(A2="Vedtak flyttebonus","",IF(OR('Søknad om flytting'!G7="Ja",'Søknad om flytting'!G7="Nei",),"Pakking inkludert:",""))</f>
        <v/>
      </c>
      <c r="B8" s="598"/>
      <c r="C8" s="74" t="str">
        <f>IF('Søknad om flytting'!G7="","",'Søknad om flytting'!G7)</f>
        <v/>
      </c>
      <c r="D8" s="599" t="str">
        <f>IF('Søknad om flytting'!C6="Flyttebonus","","Transportforsikring er inkludert i tjenesten.")</f>
        <v>Transportforsikring er inkludert i tjenesten.</v>
      </c>
      <c r="E8" s="600"/>
      <c r="F8" s="600"/>
      <c r="G8" s="601"/>
    </row>
    <row r="9" spans="1:7" ht="15" x14ac:dyDescent="0.25">
      <c r="A9" s="597" t="str">
        <f>IF('Søknad om flytting'!C30="Ja","Lagring innvilget:","")</f>
        <v/>
      </c>
      <c r="B9" s="598"/>
      <c r="C9" s="50"/>
      <c r="D9" s="96" t="str">
        <f>IF(C9="Ja","Periode:","")</f>
        <v/>
      </c>
      <c r="E9" s="209"/>
      <c r="F9" s="210"/>
      <c r="G9" s="211"/>
    </row>
    <row r="10" spans="1:7" ht="15.75" thickBot="1" x14ac:dyDescent="0.3">
      <c r="A10" s="582" t="str">
        <f>IF('Søknad om flytting'!C19="Ja","Flyttebonus innvilget:",IF('Søknad om flytting'!C6="Flyttebonus","Flyttebonus innvilget",""))</f>
        <v/>
      </c>
      <c r="B10" s="583"/>
      <c r="C10" s="50"/>
      <c r="D10" s="94"/>
      <c r="E10" s="95" t="str">
        <f>IF(C10="Ja","Periode:",IF('Søknad om flytting'!C6="Flyttebonus","Periode:",""))</f>
        <v/>
      </c>
      <c r="F10" s="208" t="str">
        <f>IF(C10="Ja",'Søknad om flytting'!G8,"")</f>
        <v/>
      </c>
      <c r="G10" s="208" t="str">
        <f>IF(C10="Ja",F10+Innvalg!P30,"")</f>
        <v/>
      </c>
    </row>
    <row r="11" spans="1:7" ht="15.75" thickBot="1" x14ac:dyDescent="0.3">
      <c r="A11" s="585" t="str">
        <f>IF('Søknad om flytting'!C6="Flyttebonus","","Opplysninger om godkjent flyttebyrå:")</f>
        <v>Opplysninger om godkjent flyttebyrå:</v>
      </c>
      <c r="B11" s="586"/>
      <c r="C11" s="586"/>
      <c r="D11" s="586"/>
      <c r="E11" s="586"/>
      <c r="F11" s="586"/>
      <c r="G11" s="587"/>
    </row>
    <row r="12" spans="1:7" x14ac:dyDescent="0.2">
      <c r="A12" s="605" t="str">
        <f>IF('Søknad om flytting'!C6="Flyttebonus","","Flyttebyrå og kontaktperson:")</f>
        <v>Flyttebyrå og kontaktperson:</v>
      </c>
      <c r="B12" s="606"/>
      <c r="C12" s="609"/>
      <c r="D12" s="610"/>
      <c r="E12" s="610"/>
      <c r="F12" s="610"/>
      <c r="G12" s="53"/>
    </row>
    <row r="13" spans="1:7" x14ac:dyDescent="0.2">
      <c r="A13" s="607"/>
      <c r="B13" s="608"/>
      <c r="C13" s="611"/>
      <c r="D13" s="612"/>
      <c r="E13" s="612"/>
      <c r="F13" s="612"/>
      <c r="G13" s="54"/>
    </row>
    <row r="14" spans="1:7" ht="13.5" thickBot="1" x14ac:dyDescent="0.25">
      <c r="A14" s="605" t="str">
        <f>IF('Søknad om flytting'!C6="Flyttebonus","","Ønsket tidsrom (ukenummer):")</f>
        <v>Ønsket tidsrom (ukenummer):</v>
      </c>
      <c r="B14" s="613"/>
      <c r="C14" s="614">
        <f>IF('Søknad om flytting'!C6="Flyttebonus","",'Søknad om flytting'!C8)</f>
        <v>0</v>
      </c>
      <c r="D14" s="615"/>
      <c r="E14" s="615"/>
      <c r="F14" s="615"/>
      <c r="G14" s="55"/>
    </row>
    <row r="15" spans="1:7" ht="15" x14ac:dyDescent="0.25">
      <c r="A15" s="616" t="s">
        <v>181</v>
      </c>
      <c r="B15" s="617"/>
      <c r="C15" s="617"/>
      <c r="D15" s="617"/>
      <c r="E15" s="617"/>
      <c r="F15" s="617"/>
      <c r="G15" s="618"/>
    </row>
    <row r="16" spans="1:7" ht="24.75" customHeight="1" x14ac:dyDescent="0.2">
      <c r="A16" s="261" t="s">
        <v>83</v>
      </c>
      <c r="B16" s="261"/>
      <c r="C16" s="261"/>
      <c r="D16" s="261" t="s">
        <v>84</v>
      </c>
      <c r="E16" s="261"/>
      <c r="F16" s="261" t="s">
        <v>85</v>
      </c>
      <c r="G16" s="261"/>
    </row>
    <row r="17" spans="1:7" ht="13.5" customHeight="1" x14ac:dyDescent="0.2">
      <c r="A17" s="571">
        <f>'Søknad om flytting'!A22:C22</f>
        <v>0</v>
      </c>
      <c r="B17" s="571"/>
      <c r="C17" s="571"/>
      <c r="D17" s="570">
        <f>'Søknad om flytting'!D22</f>
        <v>0</v>
      </c>
      <c r="E17" s="570"/>
      <c r="F17" s="571" t="str">
        <f>'Søknad om flytting'!E22</f>
        <v/>
      </c>
      <c r="G17" s="571"/>
    </row>
    <row r="18" spans="1:7" ht="14.25" customHeight="1" x14ac:dyDescent="0.25">
      <c r="A18" s="619" t="s">
        <v>180</v>
      </c>
      <c r="B18" s="620"/>
      <c r="C18" s="620"/>
      <c r="D18" s="620"/>
      <c r="E18" s="620"/>
      <c r="F18" s="620"/>
      <c r="G18" s="621"/>
    </row>
    <row r="19" spans="1:7" ht="12.75" customHeight="1" x14ac:dyDescent="0.2">
      <c r="A19" s="261" t="s">
        <v>83</v>
      </c>
      <c r="B19" s="261"/>
      <c r="C19" s="261"/>
      <c r="D19" s="261" t="s">
        <v>84</v>
      </c>
      <c r="E19" s="261"/>
      <c r="F19" s="261" t="s">
        <v>85</v>
      </c>
      <c r="G19" s="261"/>
    </row>
    <row r="20" spans="1:7" ht="15.75" customHeight="1" thickBot="1" x14ac:dyDescent="0.25">
      <c r="A20" s="572">
        <f>'Søknad om flytting'!A27:C27</f>
        <v>0</v>
      </c>
      <c r="B20" s="573"/>
      <c r="C20" s="574"/>
      <c r="D20" s="575">
        <f>'Søknad om flytting'!D27</f>
        <v>0</v>
      </c>
      <c r="E20" s="576"/>
      <c r="F20" s="577" t="str">
        <f>'Søknad om flytting'!E27</f>
        <v/>
      </c>
      <c r="G20" s="578"/>
    </row>
    <row r="21" spans="1:7" ht="15.75" thickBot="1" x14ac:dyDescent="0.3">
      <c r="A21" s="585" t="str">
        <f>IF('Søknad om flytting'!C6="Flyttebonus","","Godkjent flyttereise")</f>
        <v>Godkjent flyttereise</v>
      </c>
      <c r="B21" s="586"/>
      <c r="C21" s="586"/>
      <c r="D21" s="586"/>
      <c r="E21" s="586"/>
      <c r="F21" s="586"/>
      <c r="G21" s="587"/>
    </row>
    <row r="22" spans="1:7" ht="12.75" customHeight="1" x14ac:dyDescent="0.2">
      <c r="A22" s="579" t="str">
        <f>IF('Søknad om flytting'!C6="Flyttebonus","","Flyttereisen dekkes iht. Kompensasjonsavtalens punkt 5.8.11:")</f>
        <v>Flyttereisen dekkes iht. Kompensasjonsavtalens punkt 5.8.11:</v>
      </c>
      <c r="B22" s="580"/>
      <c r="C22" s="580"/>
      <c r="D22" s="580"/>
      <c r="E22" s="580"/>
      <c r="F22" s="580"/>
      <c r="G22" s="581"/>
    </row>
    <row r="23" spans="1:7" x14ac:dyDescent="0.2">
      <c r="A23" s="564"/>
      <c r="B23" s="565"/>
      <c r="C23" s="565"/>
      <c r="D23" s="565"/>
      <c r="E23" s="565"/>
      <c r="F23" s="565"/>
      <c r="G23" s="566"/>
    </row>
    <row r="24" spans="1:7" ht="12.75" customHeight="1" x14ac:dyDescent="0.2">
      <c r="A24" s="564" t="str">
        <f>IF('Søknad om flytting'!C6="Flyttebonus","*Jeg bekrefter herved at opplysningene ovenfor er korrekte, samt at jeg vil underrette om endringer i bo- eller tilsettingsforhold (tjenestested/pendling mm) som har betydning for tilståelse av tillegget, jf Kompensasjonsavt. pkt. 3.3.","Flyttereise med fly: Det dekkes legitimerte utgifter til fly/offentlig transport fra gammelt til nytt tjeneste-/bosted. Det forutsettes at det benyttes økonomi billetter. Kostgodtgjørelse tilstås etter faktisk reisetid.")</f>
        <v>Flyttereise med fly: Det dekkes legitimerte utgifter til fly/offentlig transport fra gammelt til nytt tjeneste-/bosted. Det forutsettes at det benyttes økonomi billetter. Kostgodtgjørelse tilstås etter faktisk reisetid.</v>
      </c>
      <c r="B24" s="565"/>
      <c r="C24" s="565"/>
      <c r="D24" s="565"/>
      <c r="E24" s="565"/>
      <c r="F24" s="565"/>
      <c r="G24" s="566"/>
    </row>
    <row r="25" spans="1:7" x14ac:dyDescent="0.2">
      <c r="A25" s="564"/>
      <c r="B25" s="565"/>
      <c r="C25" s="565"/>
      <c r="D25" s="565"/>
      <c r="E25" s="565"/>
      <c r="F25" s="565"/>
      <c r="G25" s="566"/>
    </row>
    <row r="26" spans="1:7" x14ac:dyDescent="0.2">
      <c r="A26" s="564"/>
      <c r="B26" s="565"/>
      <c r="C26" s="565"/>
      <c r="D26" s="565"/>
      <c r="E26" s="565"/>
      <c r="F26" s="565"/>
      <c r="G26" s="566"/>
    </row>
    <row r="27" spans="1:7" x14ac:dyDescent="0.2">
      <c r="A27" s="564" t="str">
        <f>IF('Søknad om flytting'!C6="Flyttebonus","*Dersom søknad om flyttebonus innvilges, er jeg kjent med at godtgjøring etter Kompensasjonsavtalen pkt. 5.6 Endret tjenestested – økonomiske vilkår (pendling) bortfaller. Unntatt pkt. 5.6.4.3 og 5.6.4.4.","Flyttereise med bil: Det dekkes km-godtgjørelse på korteste strekning mellom gammelt og nytt tjeneste-/bosted. Utgifter til bompenger og ferge dekkes også. Kost og nattillegg tilstås etter tabell i Kompensasjonsavtalens punkt 5.8.11.3")</f>
        <v>Flyttereise med bil: Det dekkes km-godtgjørelse på korteste strekning mellom gammelt og nytt tjeneste-/bosted. Utgifter til bompenger og ferge dekkes også. Kost og nattillegg tilstås etter tabell i Kompensasjonsavtalens punkt 5.8.11.3</v>
      </c>
      <c r="B27" s="565"/>
      <c r="C27" s="565"/>
      <c r="D27" s="565"/>
      <c r="E27" s="565"/>
      <c r="F27" s="565"/>
      <c r="G27" s="566"/>
    </row>
    <row r="28" spans="1:7" x14ac:dyDescent="0.2">
      <c r="A28" s="564"/>
      <c r="B28" s="565"/>
      <c r="C28" s="565"/>
      <c r="D28" s="565"/>
      <c r="E28" s="565"/>
      <c r="F28" s="565"/>
      <c r="G28" s="566"/>
    </row>
    <row r="29" spans="1:7" ht="13.5" thickBot="1" x14ac:dyDescent="0.25">
      <c r="A29" s="567"/>
      <c r="B29" s="568"/>
      <c r="C29" s="568"/>
      <c r="D29" s="568"/>
      <c r="E29" s="568"/>
      <c r="F29" s="568"/>
      <c r="G29" s="569"/>
    </row>
    <row r="30" spans="1:7" ht="15.75" thickBot="1" x14ac:dyDescent="0.3">
      <c r="A30" s="624" t="s">
        <v>93</v>
      </c>
      <c r="B30" s="625"/>
      <c r="C30" s="625"/>
      <c r="D30" s="625"/>
      <c r="E30" s="625"/>
      <c r="F30" s="625"/>
      <c r="G30" s="626"/>
    </row>
    <row r="31" spans="1:7" x14ac:dyDescent="0.2">
      <c r="A31" s="627">
        <f ca="1">TODAY()</f>
        <v>45839</v>
      </c>
      <c r="B31" s="606"/>
      <c r="C31" s="628"/>
      <c r="D31" s="629"/>
      <c r="E31" s="629"/>
      <c r="F31" s="629"/>
      <c r="G31" s="53"/>
    </row>
    <row r="32" spans="1:7" ht="13.5" thickBot="1" x14ac:dyDescent="0.25">
      <c r="A32" s="605"/>
      <c r="B32" s="606"/>
      <c r="C32" s="630" t="s">
        <v>7209</v>
      </c>
      <c r="D32" s="631"/>
      <c r="E32" s="631"/>
      <c r="F32" s="631"/>
      <c r="G32" s="632"/>
    </row>
    <row r="33" spans="1:7" ht="15.75" thickBot="1" x14ac:dyDescent="0.3">
      <c r="A33" s="624" t="s">
        <v>94</v>
      </c>
      <c r="B33" s="625"/>
      <c r="C33" s="625"/>
      <c r="D33" s="625"/>
      <c r="E33" s="625"/>
      <c r="F33" s="625"/>
      <c r="G33" s="626"/>
    </row>
    <row r="34" spans="1:7" ht="13.5" customHeight="1" x14ac:dyDescent="0.2">
      <c r="A34" s="633" t="str">
        <f>IF('Søknad om flytting'!C6="Flyttebonus","","Flyttereisen skal gjøres opp senest en måned etter gjennomført flytting.")</f>
        <v>Flyttereisen skal gjøres opp senest en måned etter gjennomført flytting.</v>
      </c>
      <c r="B34" s="634"/>
      <c r="C34" s="634"/>
      <c r="D34" s="634"/>
      <c r="E34" s="634"/>
      <c r="F34" s="634"/>
      <c r="G34" s="635"/>
    </row>
    <row r="35" spans="1:7" x14ac:dyDescent="0.2">
      <c r="A35" s="636"/>
      <c r="B35" s="637"/>
      <c r="C35" s="637"/>
      <c r="D35" s="637"/>
      <c r="E35" s="637"/>
      <c r="F35" s="637"/>
      <c r="G35" s="638"/>
    </row>
    <row r="36" spans="1:7" ht="15" x14ac:dyDescent="0.25">
      <c r="A36" s="639" t="s">
        <v>95</v>
      </c>
      <c r="B36" s="640"/>
      <c r="C36" s="640"/>
      <c r="D36" s="640"/>
      <c r="E36" s="640"/>
      <c r="F36" s="640"/>
      <c r="G36" s="641"/>
    </row>
    <row r="37" spans="1:7" ht="27.75" customHeight="1" x14ac:dyDescent="0.2">
      <c r="A37" s="642" t="s">
        <v>7200</v>
      </c>
      <c r="B37" s="643"/>
      <c r="C37" s="643"/>
      <c r="D37" s="643"/>
      <c r="E37" s="643"/>
      <c r="F37" s="643"/>
      <c r="G37" s="644"/>
    </row>
    <row r="38" spans="1:7" x14ac:dyDescent="0.2">
      <c r="A38" s="645" t="str">
        <f>IF('Søknad om flytting'!C6="Flyttebonus","","Ta kontakt med flyttebyrå for å avtale tidspunkt for henting av flyttelass.")</f>
        <v>Ta kontakt med flyttebyrå for å avtale tidspunkt for henting av flyttelass.</v>
      </c>
      <c r="B38" s="646"/>
      <c r="C38" s="646"/>
      <c r="D38" s="646"/>
      <c r="E38" s="646"/>
      <c r="F38" s="646"/>
      <c r="G38" s="647"/>
    </row>
    <row r="39" spans="1:7" ht="9" customHeight="1" x14ac:dyDescent="0.2">
      <c r="A39" s="645"/>
      <c r="B39" s="646"/>
      <c r="C39" s="646"/>
      <c r="D39" s="646"/>
      <c r="E39" s="646"/>
      <c r="F39" s="646"/>
      <c r="G39" s="647"/>
    </row>
    <row r="40" spans="1:7" x14ac:dyDescent="0.2">
      <c r="A40" s="645" t="str">
        <f>IF(OR('Søknad om flytting'!C6="Flyttebonus",'Søknad om flytting'!G6="Under 1 år",'Søknad om flytting'!C2="Søknad om forsendelse innland"),"","I tillegg dekkes:")</f>
        <v>I tillegg dekkes:</v>
      </c>
      <c r="B40" s="646"/>
      <c r="C40" s="213"/>
      <c r="D40" s="214"/>
      <c r="E40" s="214"/>
      <c r="F40" s="214"/>
      <c r="G40" s="215"/>
    </row>
    <row r="41" spans="1:7" ht="12.75" customHeight="1" x14ac:dyDescent="0.2">
      <c r="A41" s="622" t="str">
        <f>IF(OR('Søknad om flytting'!C6="Flyttebonus",'Søknad om flytting'!G6="Under 1 år",'Søknad om flytting'!C2="Søknad om forsendelse innland"),"","* Legitimerte utgifter inntil kr")</f>
        <v>* Legitimerte utgifter inntil kr</v>
      </c>
      <c r="B41" s="623"/>
      <c r="C41" s="216">
        <f>IF(OR('Søknad om flytting'!C6="Flyttebonus",'Søknad om flytting'!G6="Under 1 år",'Søknad om flytting'!C2="Søknad om forsendelse innland"),"",26228-C40)</f>
        <v>26228</v>
      </c>
      <c r="D41" s="565" t="str">
        <f>IF(OR('Søknad om flytting'!C6="Flyttebonus",'Søknad om flytting'!G6="Under 1 år",'Søknad om flytting'!C2="Søknad om forsendelse innland"),"","til utvask, flytting av kommunikasjonsløsninger samt elektrisk")</f>
        <v>til utvask, flytting av kommunikasjonsløsninger samt elektrisk</v>
      </c>
      <c r="E41" s="565"/>
      <c r="F41" s="565"/>
      <c r="G41" s="566"/>
    </row>
    <row r="42" spans="1:7" x14ac:dyDescent="0.2">
      <c r="A42" s="651" t="str">
        <f>IF(OR('Søknad om flytting'!C6="Flyttebonus",'Søknad om flytting'!G6="Under 1 år",'Søknad om flytting'!C2="Søknad om forsendelse innland"),"","montering og rørleggerarbeid som er direkte relatert til flyttingen (oppgradering av bolig dekkes ikke) Elektrisk montering og rørleggerarbeid skal være forhåndsgodkjent av FPVS/PVA.")</f>
        <v>montering og rørleggerarbeid som er direkte relatert til flyttingen (oppgradering av bolig dekkes ikke) Elektrisk montering og rørleggerarbeid skal være forhåndsgodkjent av FPVS/PVA.</v>
      </c>
      <c r="B42" s="610"/>
      <c r="C42" s="610"/>
      <c r="D42" s="610"/>
      <c r="E42" s="610"/>
      <c r="F42" s="610"/>
      <c r="G42" s="652"/>
    </row>
    <row r="43" spans="1:7" x14ac:dyDescent="0.2">
      <c r="A43" s="651"/>
      <c r="B43" s="610"/>
      <c r="C43" s="610"/>
      <c r="D43" s="610"/>
      <c r="E43" s="610"/>
      <c r="F43" s="610"/>
      <c r="G43" s="652"/>
    </row>
    <row r="44" spans="1:7" x14ac:dyDescent="0.2">
      <c r="A44" s="648"/>
      <c r="B44" s="649"/>
      <c r="C44" s="649"/>
      <c r="D44" s="649"/>
      <c r="E44" s="649"/>
      <c r="F44" s="649"/>
      <c r="G44" s="650"/>
    </row>
    <row r="45" spans="1:7" x14ac:dyDescent="0.2">
      <c r="A45" s="651" t="str">
        <f>IF('Søknad om flytting'!C6="Fratreden","Flyttegodtgjørelsen er skattepliktig. Når Forsvaret har betalt faktura til flyttebyrået, vil skatt komme til trekk på lønn. Skatt på reise, utvask og andre utgifter trekkes direkte på flytteregningen.",IF('Søknad om flytting'!C6="Ønsket bosted","Det gjøres særskilt oppmerksom på at retten til dekning av flytting til ønsket bosted én gang i løpet av tjenestetiden forbrukes i forbindelse med denne flyttingen.",""))</f>
        <v/>
      </c>
      <c r="B45" s="610"/>
      <c r="C45" s="610"/>
      <c r="D45" s="610"/>
      <c r="E45" s="610"/>
      <c r="F45" s="610"/>
      <c r="G45" s="652"/>
    </row>
    <row r="46" spans="1:7" x14ac:dyDescent="0.2">
      <c r="A46" s="651"/>
      <c r="B46" s="610"/>
      <c r="C46" s="610"/>
      <c r="D46" s="610"/>
      <c r="E46" s="610"/>
      <c r="F46" s="610"/>
      <c r="G46" s="652"/>
    </row>
    <row r="47" spans="1:7" ht="21" customHeight="1" x14ac:dyDescent="0.2">
      <c r="A47" s="653" t="str">
        <f>IF('Søknad om flytting'!C6="Ønsket bosted"," Flyttegodtgjørelsen er skattepliktig. Når Forsvaret har betalt faktura til flyttebyrået, vil skatt komme til trekk på lønn. Skatt på reise, utvask og andre utgifter trekkes direkte på flytteregningen. ",IF(C6="Kompensasjonsavtalen punkt 5.8.6","Avgjørelsen gir ikke rett til pendlerstatus, jfr. Kompensasjonsavtalen kapt. 5.6 og 5.8, eller til flyttebonus jfr. Kompensasjonsavtalens kapt.3.3.",""))</f>
        <v/>
      </c>
      <c r="B47" s="654"/>
      <c r="C47" s="654"/>
      <c r="D47" s="654"/>
      <c r="E47" s="654"/>
      <c r="F47" s="654"/>
      <c r="G47" s="655"/>
    </row>
    <row r="48" spans="1:7" ht="27.75" customHeight="1" x14ac:dyDescent="0.2">
      <c r="A48" s="653"/>
      <c r="B48" s="654"/>
      <c r="C48" s="654"/>
      <c r="D48" s="654"/>
      <c r="E48" s="654"/>
      <c r="F48" s="654"/>
      <c r="G48" s="655"/>
    </row>
    <row r="49" spans="1:7" x14ac:dyDescent="0.2">
      <c r="A49" s="656" t="s">
        <v>7198</v>
      </c>
      <c r="B49" s="657"/>
      <c r="C49" s="657"/>
      <c r="D49" s="657"/>
      <c r="E49" s="657"/>
      <c r="F49" s="657"/>
      <c r="G49" s="658"/>
    </row>
    <row r="50" spans="1:7" ht="13.5" thickBot="1" x14ac:dyDescent="0.25">
      <c r="A50" s="659"/>
      <c r="B50" s="660"/>
      <c r="C50" s="660"/>
      <c r="D50" s="660"/>
      <c r="E50" s="660"/>
      <c r="F50" s="660"/>
      <c r="G50" s="661"/>
    </row>
    <row r="51" spans="1:7" x14ac:dyDescent="0.2">
      <c r="A51" s="9"/>
      <c r="B51" s="9"/>
      <c r="C51" s="9"/>
      <c r="D51" s="9"/>
      <c r="E51" s="9"/>
    </row>
    <row r="52" spans="1:7" x14ac:dyDescent="0.2">
      <c r="A52" s="56"/>
      <c r="B52" s="56"/>
      <c r="C52" s="56"/>
      <c r="D52" s="56"/>
      <c r="E52" s="56"/>
    </row>
  </sheetData>
  <sheetProtection algorithmName="SHA-512" hashValue="AGiXQdSpUfAebaNlaA3rnLvI+mvMITI//4iRByvr9DZetSu9BKPagBWdyE1OI5BOzKYxCemMZ3VPhHZSZIOtgQ==" saltValue="c+/BhuO4eYf48MmWcOhV2g==" spinCount="100000" sheet="1" objects="1" scenarios="1"/>
  <customSheetViews>
    <customSheetView guid="{F6C1DBD4-E37D-44E9-A876-8C119E092FFC}" scale="130">
      <selection activeCell="C10" sqref="C10"/>
      <pageMargins left="0.7" right="0.7" top="0.75" bottom="0.75" header="0.3" footer="0.3"/>
      <pageSetup paperSize="9" scale="95" orientation="portrait" r:id="rId1"/>
    </customSheetView>
  </customSheetViews>
  <mergeCells count="53">
    <mergeCell ref="A44:G44"/>
    <mergeCell ref="A45:G46"/>
    <mergeCell ref="A47:G48"/>
    <mergeCell ref="A49:G50"/>
    <mergeCell ref="A42:G43"/>
    <mergeCell ref="A41:B41"/>
    <mergeCell ref="D41:G41"/>
    <mergeCell ref="A30:G30"/>
    <mergeCell ref="A31:B32"/>
    <mergeCell ref="C31:F31"/>
    <mergeCell ref="C32:G32"/>
    <mergeCell ref="A33:G33"/>
    <mergeCell ref="A34:G35"/>
    <mergeCell ref="A36:G36"/>
    <mergeCell ref="A37:G37"/>
    <mergeCell ref="A38:G38"/>
    <mergeCell ref="A39:G39"/>
    <mergeCell ref="A40:B40"/>
    <mergeCell ref="A15:G15"/>
    <mergeCell ref="A18:G18"/>
    <mergeCell ref="A21:G21"/>
    <mergeCell ref="A16:C16"/>
    <mergeCell ref="F16:G16"/>
    <mergeCell ref="D16:E16"/>
    <mergeCell ref="A19:C19"/>
    <mergeCell ref="D19:E19"/>
    <mergeCell ref="F19:G19"/>
    <mergeCell ref="A17:C17"/>
    <mergeCell ref="A11:G11"/>
    <mergeCell ref="A12:B13"/>
    <mergeCell ref="C12:F13"/>
    <mergeCell ref="A14:B14"/>
    <mergeCell ref="C14:F14"/>
    <mergeCell ref="A10:B10"/>
    <mergeCell ref="A2:G2"/>
    <mergeCell ref="A3:G3"/>
    <mergeCell ref="A5:G5"/>
    <mergeCell ref="A6:B6"/>
    <mergeCell ref="C6:G6"/>
    <mergeCell ref="A7:B7"/>
    <mergeCell ref="E7:G7"/>
    <mergeCell ref="A8:B8"/>
    <mergeCell ref="D8:G8"/>
    <mergeCell ref="A9:B9"/>
    <mergeCell ref="D4:G4"/>
    <mergeCell ref="A24:G26"/>
    <mergeCell ref="A27:G29"/>
    <mergeCell ref="D17:E17"/>
    <mergeCell ref="F17:G17"/>
    <mergeCell ref="A20:C20"/>
    <mergeCell ref="D20:E20"/>
    <mergeCell ref="F20:G20"/>
    <mergeCell ref="A22:G23"/>
  </mergeCells>
  <conditionalFormatting sqref="D9:D10">
    <cfRule type="cellIs" dxfId="15" priority="46" operator="equal">
      <formula>"Periode:"</formula>
    </cfRule>
    <cfRule type="cellIs" dxfId="14" priority="47" operator="equal">
      <formula>"Periode:"</formula>
    </cfRule>
  </conditionalFormatting>
  <conditionalFormatting sqref="E10">
    <cfRule type="cellIs" dxfId="13" priority="29" operator="equal">
      <formula>"Periode:"</formula>
    </cfRule>
    <cfRule type="cellIs" dxfId="12" priority="44" operator="equal">
      <formula>"Periode:"</formula>
    </cfRule>
    <cfRule type="cellIs" dxfId="11" priority="45" operator="equal">
      <formula>"Periode:"</formula>
    </cfRule>
  </conditionalFormatting>
  <conditionalFormatting sqref="C14">
    <cfRule type="containsText" dxfId="10" priority="43" operator="containsText" text="B">
      <formula>NOT(ISERROR(SEARCH("B",C14)))</formula>
    </cfRule>
  </conditionalFormatting>
  <conditionalFormatting sqref="D10">
    <cfRule type="containsText" dxfId="9" priority="42" operator="containsText" text="B-">
      <formula>NOT(ISERROR(SEARCH("B-",D10)))</formula>
    </cfRule>
  </conditionalFormatting>
  <conditionalFormatting sqref="A10">
    <cfRule type="cellIs" dxfId="8" priority="33" operator="equal">
      <formula>"Periode:"</formula>
    </cfRule>
    <cfRule type="cellIs" dxfId="7" priority="34" operator="equal">
      <formula>"Periode:"</formula>
    </cfRule>
  </conditionalFormatting>
  <conditionalFormatting sqref="A10:B10">
    <cfRule type="cellIs" dxfId="6" priority="32" operator="equal">
      <formula>"Flyttebonus innvilget:"</formula>
    </cfRule>
  </conditionalFormatting>
  <conditionalFormatting sqref="F10:G10">
    <cfRule type="containsBlanks" dxfId="5" priority="6">
      <formula>LEN(TRIM(F10))=0</formula>
    </cfRule>
  </conditionalFormatting>
  <conditionalFormatting sqref="F10">
    <cfRule type="containsBlanks" dxfId="4" priority="5">
      <formula>LEN(TRIM(F10))=0</formula>
    </cfRule>
  </conditionalFormatting>
  <conditionalFormatting sqref="C10">
    <cfRule type="containsBlanks" dxfId="3" priority="4">
      <formula>LEN(TRIM(C10))=0</formula>
    </cfRule>
  </conditionalFormatting>
  <conditionalFormatting sqref="C9">
    <cfRule type="containsBlanks" dxfId="2" priority="3">
      <formula>LEN(TRIM(C9))=0</formula>
    </cfRule>
  </conditionalFormatting>
  <conditionalFormatting sqref="E9">
    <cfRule type="notContainsBlanks" dxfId="1" priority="1">
      <formula>LEN(TRIM(E9))&gt;0</formula>
    </cfRule>
    <cfRule type="containsBlanks" dxfId="0" priority="2">
      <formula>LEN(TRIM(E9))=0</formula>
    </cfRule>
  </conditionalFormatting>
  <dataValidations count="4">
    <dataValidation type="whole" allowBlank="1" showInputMessage="1" showErrorMessage="1" sqref="B4" xr:uid="{00000000-0002-0000-0300-000000000000}">
      <formula1>0</formula1>
      <formula2>9999999999999990000</formula2>
    </dataValidation>
    <dataValidation type="list" allowBlank="1" showInputMessage="1" sqref="C9:C10" xr:uid="{00000000-0002-0000-0300-000001000000}">
      <formula1>E</formula1>
    </dataValidation>
    <dataValidation allowBlank="1" showInputMessage="1" sqref="C7" xr:uid="{00000000-0002-0000-0300-000002000000}"/>
    <dataValidation type="list" allowBlank="1" showInputMessage="1" showErrorMessage="1" sqref="C8" xr:uid="{00000000-0002-0000-0300-000003000000}">
      <formula1>E</formula1>
    </dataValidation>
  </dataValidations>
  <pageMargins left="0.9055118110236221" right="0.9055118110236221" top="0.74803149606299213" bottom="0.74803149606299213" header="0.31496062992125984" footer="0.31496062992125984"/>
  <pageSetup paperSize="9" scale="95"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4000000}">
          <x14:formula1>
            <xm:f>Innvalg!$M$18:$M$22</xm:f>
          </x14:formula1>
          <xm:sqref>D10</xm:sqref>
        </x14:dataValidation>
        <x14:dataValidation type="list" allowBlank="1" showInputMessage="1" showErrorMessage="1" xr:uid="{00000000-0002-0000-0300-000005000000}">
          <x14:formula1>
            <xm:f>Innvalg!$K$2:$K$5</xm:f>
          </x14:formula1>
          <xm:sqref>C12:F13</xm:sqref>
        </x14:dataValidation>
        <x14:dataValidation type="list" allowBlank="1" showInputMessage="1" xr:uid="{00000000-0002-0000-0300-000006000000}">
          <x14:formula1>
            <xm:f>Innvalg!$F$18:$F$22</xm:f>
          </x14:formula1>
          <xm:sqref>C31:F31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4"/>
  <dimension ref="B2:S41"/>
  <sheetViews>
    <sheetView workbookViewId="0">
      <selection activeCell="D30" sqref="D30"/>
    </sheetView>
  </sheetViews>
  <sheetFormatPr baseColWidth="10" defaultRowHeight="12.75" x14ac:dyDescent="0.2"/>
  <cols>
    <col min="10" max="10" width="23.5703125" bestFit="1" customWidth="1"/>
  </cols>
  <sheetData>
    <row r="2" spans="2:12" x14ac:dyDescent="0.2">
      <c r="B2" s="2" t="s">
        <v>0</v>
      </c>
      <c r="D2" s="2" t="s">
        <v>1</v>
      </c>
      <c r="E2" s="2" t="s">
        <v>2</v>
      </c>
      <c r="G2" s="2" t="s">
        <v>7</v>
      </c>
      <c r="I2" s="2" t="s">
        <v>8</v>
      </c>
      <c r="J2" s="1" t="s">
        <v>75</v>
      </c>
    </row>
    <row r="3" spans="2:12" x14ac:dyDescent="0.2">
      <c r="D3" t="s">
        <v>9</v>
      </c>
      <c r="E3" s="1"/>
      <c r="G3" s="2"/>
      <c r="K3" t="s">
        <v>182</v>
      </c>
    </row>
    <row r="4" spans="2:12" x14ac:dyDescent="0.2">
      <c r="B4" s="1" t="s">
        <v>186</v>
      </c>
      <c r="D4" t="s">
        <v>6</v>
      </c>
      <c r="E4" s="1" t="s">
        <v>46</v>
      </c>
      <c r="G4" s="1" t="s">
        <v>4</v>
      </c>
      <c r="I4" s="1" t="s">
        <v>4</v>
      </c>
      <c r="J4" s="1" t="s">
        <v>76</v>
      </c>
      <c r="K4" s="1" t="s">
        <v>7202</v>
      </c>
    </row>
    <row r="5" spans="2:12" x14ac:dyDescent="0.2">
      <c r="B5" s="1" t="s">
        <v>185</v>
      </c>
      <c r="E5" s="1" t="s">
        <v>47</v>
      </c>
      <c r="G5" s="1" t="s">
        <v>5</v>
      </c>
      <c r="I5" s="1" t="s">
        <v>5</v>
      </c>
      <c r="J5" s="1" t="s">
        <v>77</v>
      </c>
      <c r="K5" s="1" t="s">
        <v>7193</v>
      </c>
    </row>
    <row r="6" spans="2:12" x14ac:dyDescent="0.2">
      <c r="B6" s="1" t="s">
        <v>1</v>
      </c>
      <c r="E6" s="1"/>
    </row>
    <row r="7" spans="2:12" x14ac:dyDescent="0.2">
      <c r="B7" s="1" t="s">
        <v>3</v>
      </c>
      <c r="E7" s="1"/>
    </row>
    <row r="8" spans="2:12" x14ac:dyDescent="0.2">
      <c r="B8" s="1" t="s">
        <v>226</v>
      </c>
    </row>
    <row r="9" spans="2:12" x14ac:dyDescent="0.2">
      <c r="D9" s="2" t="s">
        <v>3</v>
      </c>
      <c r="F9" s="2" t="s">
        <v>80</v>
      </c>
      <c r="H9" s="2" t="s">
        <v>14</v>
      </c>
      <c r="J9" s="2" t="s">
        <v>18</v>
      </c>
      <c r="L9" s="2" t="s">
        <v>22</v>
      </c>
    </row>
    <row r="10" spans="2:12" x14ac:dyDescent="0.2">
      <c r="D10" t="s">
        <v>9</v>
      </c>
    </row>
    <row r="11" spans="2:12" x14ac:dyDescent="0.2">
      <c r="D11" t="s">
        <v>4</v>
      </c>
      <c r="F11" s="1" t="s">
        <v>7197</v>
      </c>
      <c r="H11" s="1" t="s">
        <v>15</v>
      </c>
      <c r="J11" s="1" t="s">
        <v>63</v>
      </c>
      <c r="L11" s="1" t="s">
        <v>23</v>
      </c>
    </row>
    <row r="12" spans="2:12" x14ac:dyDescent="0.2">
      <c r="D12" t="s">
        <v>5</v>
      </c>
      <c r="F12" s="1" t="s">
        <v>7196</v>
      </c>
      <c r="H12" s="1" t="s">
        <v>16</v>
      </c>
      <c r="J12" s="1" t="s">
        <v>19</v>
      </c>
      <c r="L12" s="1" t="s">
        <v>68</v>
      </c>
    </row>
    <row r="13" spans="2:12" x14ac:dyDescent="0.2">
      <c r="D13" s="1" t="s">
        <v>55</v>
      </c>
      <c r="F13" s="1" t="s">
        <v>86</v>
      </c>
      <c r="H13" s="1" t="s">
        <v>17</v>
      </c>
      <c r="J13" s="1" t="s">
        <v>52</v>
      </c>
      <c r="L13" s="1" t="s">
        <v>69</v>
      </c>
    </row>
    <row r="14" spans="2:12" x14ac:dyDescent="0.2">
      <c r="D14" s="1" t="s">
        <v>54</v>
      </c>
      <c r="F14" s="1" t="s">
        <v>187</v>
      </c>
      <c r="J14" s="1" t="s">
        <v>53</v>
      </c>
      <c r="L14" s="1" t="s">
        <v>49</v>
      </c>
    </row>
    <row r="15" spans="2:12" x14ac:dyDescent="0.2">
      <c r="F15" s="1" t="s">
        <v>87</v>
      </c>
      <c r="L15" s="1" t="s">
        <v>50</v>
      </c>
    </row>
    <row r="16" spans="2:12" x14ac:dyDescent="0.2">
      <c r="J16" s="1" t="s">
        <v>82</v>
      </c>
    </row>
    <row r="17" spans="2:19" x14ac:dyDescent="0.2">
      <c r="B17" s="2" t="s">
        <v>27</v>
      </c>
      <c r="D17" s="1"/>
      <c r="F17" s="1" t="s">
        <v>41</v>
      </c>
      <c r="H17" t="s">
        <v>43</v>
      </c>
      <c r="N17" s="1" t="s">
        <v>221</v>
      </c>
      <c r="P17" s="1" t="s">
        <v>223</v>
      </c>
      <c r="Q17" s="2" t="s">
        <v>227</v>
      </c>
      <c r="S17" s="2" t="s">
        <v>18</v>
      </c>
    </row>
    <row r="18" spans="2:19" x14ac:dyDescent="0.2">
      <c r="J18" s="1" t="s">
        <v>88</v>
      </c>
      <c r="N18" s="2" t="s">
        <v>9</v>
      </c>
    </row>
    <row r="19" spans="2:19" x14ac:dyDescent="0.2">
      <c r="B19" s="1" t="s">
        <v>33</v>
      </c>
      <c r="D19" s="1"/>
      <c r="F19" s="1" t="s">
        <v>66</v>
      </c>
      <c r="H19" s="1" t="s">
        <v>45</v>
      </c>
      <c r="J19">
        <v>1</v>
      </c>
      <c r="M19" s="25" t="s">
        <v>7203</v>
      </c>
      <c r="N19" s="1" t="s">
        <v>201</v>
      </c>
      <c r="P19" s="1" t="s">
        <v>224</v>
      </c>
      <c r="Q19" s="1" t="s">
        <v>10</v>
      </c>
      <c r="S19" s="1" t="s">
        <v>63</v>
      </c>
    </row>
    <row r="20" spans="2:19" x14ac:dyDescent="0.2">
      <c r="B20" s="1"/>
      <c r="D20" s="1"/>
      <c r="F20" s="1" t="s">
        <v>58</v>
      </c>
      <c r="H20" s="1" t="s">
        <v>44</v>
      </c>
      <c r="J20">
        <v>2</v>
      </c>
      <c r="M20" s="25" t="s">
        <v>7204</v>
      </c>
      <c r="N20" s="1" t="s">
        <v>200</v>
      </c>
      <c r="P20" s="1" t="s">
        <v>225</v>
      </c>
      <c r="Q20" s="1" t="s">
        <v>11</v>
      </c>
      <c r="S20" s="1" t="s">
        <v>19</v>
      </c>
    </row>
    <row r="21" spans="2:19" x14ac:dyDescent="0.2">
      <c r="B21" s="1" t="s">
        <v>39</v>
      </c>
      <c r="D21" s="1"/>
      <c r="F21" s="1" t="s">
        <v>42</v>
      </c>
      <c r="H21" s="1" t="s">
        <v>72</v>
      </c>
      <c r="J21">
        <v>3</v>
      </c>
      <c r="M21" s="25" t="s">
        <v>7205</v>
      </c>
      <c r="N21" s="1" t="s">
        <v>220</v>
      </c>
      <c r="P21" s="1"/>
      <c r="Q21" s="1" t="s">
        <v>12</v>
      </c>
      <c r="S21" s="1" t="s">
        <v>53</v>
      </c>
    </row>
    <row r="22" spans="2:19" x14ac:dyDescent="0.2">
      <c r="B22" s="1" t="s">
        <v>184</v>
      </c>
      <c r="D22" s="1"/>
      <c r="F22" s="1" t="s">
        <v>7199</v>
      </c>
      <c r="H22" s="1" t="s">
        <v>73</v>
      </c>
      <c r="J22">
        <v>4</v>
      </c>
      <c r="M22" s="25">
        <v>1068</v>
      </c>
      <c r="P22" s="1"/>
      <c r="Q22" s="1" t="s">
        <v>13</v>
      </c>
    </row>
    <row r="23" spans="2:19" x14ac:dyDescent="0.2">
      <c r="B23" s="1" t="s">
        <v>36</v>
      </c>
      <c r="D23" s="3"/>
      <c r="H23" s="1" t="s">
        <v>74</v>
      </c>
      <c r="J23">
        <v>5</v>
      </c>
      <c r="K23">
        <v>5</v>
      </c>
      <c r="P23" s="3"/>
    </row>
    <row r="24" spans="2:19" x14ac:dyDescent="0.2">
      <c r="B24" s="1" t="s">
        <v>32</v>
      </c>
      <c r="F24" s="1"/>
      <c r="H24" s="1" t="s">
        <v>71</v>
      </c>
      <c r="J24">
        <v>6</v>
      </c>
      <c r="K24">
        <v>6</v>
      </c>
    </row>
    <row r="25" spans="2:19" x14ac:dyDescent="0.2">
      <c r="B25" s="1" t="s">
        <v>40</v>
      </c>
      <c r="H25" s="1" t="s">
        <v>190</v>
      </c>
      <c r="J25">
        <v>7</v>
      </c>
      <c r="K25">
        <v>7</v>
      </c>
      <c r="S25" s="2" t="s">
        <v>22</v>
      </c>
    </row>
    <row r="26" spans="2:19" x14ac:dyDescent="0.2">
      <c r="B26" s="1" t="s">
        <v>28</v>
      </c>
      <c r="J26">
        <v>8</v>
      </c>
      <c r="K26">
        <v>8</v>
      </c>
    </row>
    <row r="27" spans="2:19" x14ac:dyDescent="0.2">
      <c r="B27" s="1" t="s">
        <v>37</v>
      </c>
      <c r="J27">
        <v>9</v>
      </c>
      <c r="K27">
        <v>9</v>
      </c>
      <c r="S27" s="1" t="s">
        <v>23</v>
      </c>
    </row>
    <row r="28" spans="2:19" x14ac:dyDescent="0.2">
      <c r="B28" s="1" t="s">
        <v>35</v>
      </c>
      <c r="D28" t="s">
        <v>7212</v>
      </c>
      <c r="J28">
        <v>10</v>
      </c>
      <c r="K28">
        <v>10</v>
      </c>
      <c r="S28" s="1" t="s">
        <v>68</v>
      </c>
    </row>
    <row r="29" spans="2:19" x14ac:dyDescent="0.2">
      <c r="B29" s="1" t="s">
        <v>34</v>
      </c>
      <c r="D29" t="s">
        <v>7213</v>
      </c>
      <c r="J29">
        <v>11</v>
      </c>
      <c r="K29">
        <v>11</v>
      </c>
      <c r="P29">
        <f>365*8</f>
        <v>2920</v>
      </c>
      <c r="S29" s="1" t="s">
        <v>69</v>
      </c>
    </row>
    <row r="30" spans="2:19" x14ac:dyDescent="0.2">
      <c r="B30" s="1" t="s">
        <v>26</v>
      </c>
      <c r="J30">
        <v>12</v>
      </c>
      <c r="K30">
        <v>12</v>
      </c>
      <c r="P30">
        <f>365*5</f>
        <v>1825</v>
      </c>
      <c r="S30" s="1" t="s">
        <v>49</v>
      </c>
    </row>
    <row r="31" spans="2:19" x14ac:dyDescent="0.2">
      <c r="B31" s="1" t="s">
        <v>29</v>
      </c>
      <c r="J31">
        <v>13</v>
      </c>
      <c r="K31">
        <v>13</v>
      </c>
      <c r="S31" s="1" t="s">
        <v>50</v>
      </c>
    </row>
    <row r="32" spans="2:19" x14ac:dyDescent="0.2">
      <c r="B32" s="1" t="s">
        <v>38</v>
      </c>
      <c r="J32">
        <v>14</v>
      </c>
      <c r="K32">
        <v>14</v>
      </c>
    </row>
    <row r="33" spans="2:11" x14ac:dyDescent="0.2">
      <c r="B33" s="1" t="s">
        <v>31</v>
      </c>
      <c r="J33">
        <v>15</v>
      </c>
      <c r="K33">
        <v>15</v>
      </c>
    </row>
    <row r="34" spans="2:11" x14ac:dyDescent="0.2">
      <c r="B34" s="1" t="s">
        <v>30</v>
      </c>
      <c r="J34">
        <v>16</v>
      </c>
      <c r="K34">
        <v>16</v>
      </c>
    </row>
    <row r="35" spans="2:11" x14ac:dyDescent="0.2">
      <c r="J35">
        <v>17</v>
      </c>
      <c r="K35">
        <v>17</v>
      </c>
    </row>
    <row r="36" spans="2:11" x14ac:dyDescent="0.2">
      <c r="E36" s="1" t="s">
        <v>51</v>
      </c>
      <c r="J36">
        <v>20</v>
      </c>
      <c r="K36">
        <v>20</v>
      </c>
    </row>
    <row r="37" spans="2:11" x14ac:dyDescent="0.2">
      <c r="J37">
        <v>22</v>
      </c>
      <c r="K37">
        <v>22</v>
      </c>
    </row>
    <row r="38" spans="2:11" x14ac:dyDescent="0.2">
      <c r="E38" s="1" t="s">
        <v>10</v>
      </c>
      <c r="J38">
        <v>25</v>
      </c>
      <c r="K38">
        <v>25</v>
      </c>
    </row>
    <row r="39" spans="2:11" x14ac:dyDescent="0.2">
      <c r="E39" s="1" t="s">
        <v>11</v>
      </c>
      <c r="J39">
        <v>38</v>
      </c>
      <c r="K39">
        <v>38</v>
      </c>
    </row>
    <row r="40" spans="2:11" x14ac:dyDescent="0.2">
      <c r="E40" s="1" t="s">
        <v>12</v>
      </c>
      <c r="J40">
        <v>45</v>
      </c>
      <c r="K40">
        <v>45</v>
      </c>
    </row>
    <row r="41" spans="2:11" x14ac:dyDescent="0.2">
      <c r="E41" s="1" t="s">
        <v>13</v>
      </c>
    </row>
  </sheetData>
  <sheetProtection algorithmName="SHA-512" hashValue="l3KvVIw2obkN/IQdZjqLFm3RM0gaYvntzda5gRMcAPfHaq7KA4V/r18o6HPW4vdk0eKOnso+nahYjo+PX8jhkA==" saltValue="FjWnnwKU81WROWPHxxedDg==" spinCount="100000" sheet="1" objects="1" scenarios="1"/>
  <sortState xmlns:xlrd2="http://schemas.microsoft.com/office/spreadsheetml/2017/richdata2" ref="B4:B6">
    <sortCondition descending="1" ref="B4"/>
  </sortState>
  <customSheetViews>
    <customSheetView guid="{F6C1DBD4-E37D-44E9-A876-8C119E092FFC}" topLeftCell="B4">
      <selection activeCell="B5" sqref="B5"/>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dimension ref="A1:B5134"/>
  <sheetViews>
    <sheetView topLeftCell="A4922" workbookViewId="0">
      <selection activeCell="A4974" sqref="A4974"/>
    </sheetView>
  </sheetViews>
  <sheetFormatPr baseColWidth="10" defaultRowHeight="12.75" x14ac:dyDescent="0.2"/>
  <sheetData>
    <row r="1" spans="1:2" ht="15" x14ac:dyDescent="0.25">
      <c r="A1" s="91" t="s">
        <v>228</v>
      </c>
      <c r="B1" s="91" t="s">
        <v>229</v>
      </c>
    </row>
    <row r="2" spans="1:2" ht="15" x14ac:dyDescent="0.25">
      <c r="A2" s="91" t="s">
        <v>230</v>
      </c>
      <c r="B2" s="91" t="s">
        <v>231</v>
      </c>
    </row>
    <row r="3" spans="1:2" ht="15" x14ac:dyDescent="0.25">
      <c r="A3" s="91" t="s">
        <v>232</v>
      </c>
      <c r="B3" s="91" t="s">
        <v>231</v>
      </c>
    </row>
    <row r="4" spans="1:2" ht="15" x14ac:dyDescent="0.25">
      <c r="A4" s="91" t="s">
        <v>233</v>
      </c>
      <c r="B4" s="91" t="s">
        <v>231</v>
      </c>
    </row>
    <row r="5" spans="1:2" ht="15" x14ac:dyDescent="0.25">
      <c r="A5" s="91" t="s">
        <v>234</v>
      </c>
      <c r="B5" s="91" t="s">
        <v>231</v>
      </c>
    </row>
    <row r="6" spans="1:2" ht="15" x14ac:dyDescent="0.25">
      <c r="A6" s="91" t="s">
        <v>235</v>
      </c>
      <c r="B6" s="91" t="s">
        <v>231</v>
      </c>
    </row>
    <row r="7" spans="1:2" ht="15" x14ac:dyDescent="0.25">
      <c r="A7" s="91" t="s">
        <v>236</v>
      </c>
      <c r="B7" s="91" t="s">
        <v>231</v>
      </c>
    </row>
    <row r="8" spans="1:2" ht="15" x14ac:dyDescent="0.25">
      <c r="A8" s="91" t="s">
        <v>237</v>
      </c>
      <c r="B8" s="91" t="s">
        <v>231</v>
      </c>
    </row>
    <row r="9" spans="1:2" ht="15" x14ac:dyDescent="0.25">
      <c r="A9" s="91" t="s">
        <v>238</v>
      </c>
      <c r="B9" s="91" t="s">
        <v>231</v>
      </c>
    </row>
    <row r="10" spans="1:2" ht="15" x14ac:dyDescent="0.25">
      <c r="A10" s="91" t="s">
        <v>239</v>
      </c>
      <c r="B10" s="91" t="s">
        <v>231</v>
      </c>
    </row>
    <row r="11" spans="1:2" ht="15" x14ac:dyDescent="0.25">
      <c r="A11" s="91" t="s">
        <v>240</v>
      </c>
      <c r="B11" s="91" t="s">
        <v>231</v>
      </c>
    </row>
    <row r="12" spans="1:2" ht="15" x14ac:dyDescent="0.25">
      <c r="A12" s="91" t="s">
        <v>241</v>
      </c>
      <c r="B12" s="91" t="s">
        <v>231</v>
      </c>
    </row>
    <row r="13" spans="1:2" ht="15" x14ac:dyDescent="0.25">
      <c r="A13" s="91" t="s">
        <v>242</v>
      </c>
      <c r="B13" s="91" t="s">
        <v>231</v>
      </c>
    </row>
    <row r="14" spans="1:2" ht="15" x14ac:dyDescent="0.25">
      <c r="A14" s="91" t="s">
        <v>243</v>
      </c>
      <c r="B14" s="91" t="s">
        <v>231</v>
      </c>
    </row>
    <row r="15" spans="1:2" ht="15" x14ac:dyDescent="0.25">
      <c r="A15" s="91" t="s">
        <v>244</v>
      </c>
      <c r="B15" s="91" t="s">
        <v>231</v>
      </c>
    </row>
    <row r="16" spans="1:2" ht="15" x14ac:dyDescent="0.25">
      <c r="A16" s="91" t="s">
        <v>245</v>
      </c>
      <c r="B16" s="91" t="s">
        <v>231</v>
      </c>
    </row>
    <row r="17" spans="1:2" ht="15" x14ac:dyDescent="0.25">
      <c r="A17" s="91" t="s">
        <v>246</v>
      </c>
      <c r="B17" s="91" t="s">
        <v>231</v>
      </c>
    </row>
    <row r="18" spans="1:2" ht="15" x14ac:dyDescent="0.25">
      <c r="A18" s="91" t="s">
        <v>247</v>
      </c>
      <c r="B18" s="91" t="s">
        <v>231</v>
      </c>
    </row>
    <row r="19" spans="1:2" ht="15" x14ac:dyDescent="0.25">
      <c r="A19" s="91" t="s">
        <v>248</v>
      </c>
      <c r="B19" s="91" t="s">
        <v>231</v>
      </c>
    </row>
    <row r="20" spans="1:2" ht="15" x14ac:dyDescent="0.25">
      <c r="A20" s="91" t="s">
        <v>249</v>
      </c>
      <c r="B20" s="91" t="s">
        <v>231</v>
      </c>
    </row>
    <row r="21" spans="1:2" ht="15" x14ac:dyDescent="0.25">
      <c r="A21" s="91" t="s">
        <v>250</v>
      </c>
      <c r="B21" s="91" t="s">
        <v>231</v>
      </c>
    </row>
    <row r="22" spans="1:2" ht="15" x14ac:dyDescent="0.25">
      <c r="A22" s="91" t="s">
        <v>251</v>
      </c>
      <c r="B22" s="91" t="s">
        <v>231</v>
      </c>
    </row>
    <row r="23" spans="1:2" ht="15" x14ac:dyDescent="0.25">
      <c r="A23" s="91" t="s">
        <v>252</v>
      </c>
      <c r="B23" s="91" t="s">
        <v>231</v>
      </c>
    </row>
    <row r="24" spans="1:2" ht="15" x14ac:dyDescent="0.25">
      <c r="A24" s="91" t="s">
        <v>253</v>
      </c>
      <c r="B24" s="91" t="s">
        <v>231</v>
      </c>
    </row>
    <row r="25" spans="1:2" ht="15" x14ac:dyDescent="0.25">
      <c r="A25" s="91" t="s">
        <v>254</v>
      </c>
      <c r="B25" s="91" t="s">
        <v>231</v>
      </c>
    </row>
    <row r="26" spans="1:2" ht="15" x14ac:dyDescent="0.25">
      <c r="A26" s="91" t="s">
        <v>255</v>
      </c>
      <c r="B26" s="91" t="s">
        <v>231</v>
      </c>
    </row>
    <row r="27" spans="1:2" ht="15" x14ac:dyDescent="0.25">
      <c r="A27" s="91" t="s">
        <v>256</v>
      </c>
      <c r="B27" s="91" t="s">
        <v>231</v>
      </c>
    </row>
    <row r="28" spans="1:2" ht="15" x14ac:dyDescent="0.25">
      <c r="A28" s="91" t="s">
        <v>257</v>
      </c>
      <c r="B28" s="91" t="s">
        <v>231</v>
      </c>
    </row>
    <row r="29" spans="1:2" ht="15" x14ac:dyDescent="0.25">
      <c r="A29" s="91" t="s">
        <v>258</v>
      </c>
      <c r="B29" s="91" t="s">
        <v>231</v>
      </c>
    </row>
    <row r="30" spans="1:2" ht="15" x14ac:dyDescent="0.25">
      <c r="A30" s="91" t="s">
        <v>259</v>
      </c>
      <c r="B30" s="91" t="s">
        <v>231</v>
      </c>
    </row>
    <row r="31" spans="1:2" ht="15" x14ac:dyDescent="0.25">
      <c r="A31" s="91" t="s">
        <v>260</v>
      </c>
      <c r="B31" s="91" t="s">
        <v>231</v>
      </c>
    </row>
    <row r="32" spans="1:2" ht="15" x14ac:dyDescent="0.25">
      <c r="A32" s="91" t="s">
        <v>261</v>
      </c>
      <c r="B32" s="91" t="s">
        <v>231</v>
      </c>
    </row>
    <row r="33" spans="1:2" ht="15" x14ac:dyDescent="0.25">
      <c r="A33" s="91" t="s">
        <v>262</v>
      </c>
      <c r="B33" s="91" t="s">
        <v>231</v>
      </c>
    </row>
    <row r="34" spans="1:2" ht="15" x14ac:dyDescent="0.25">
      <c r="A34" s="91" t="s">
        <v>263</v>
      </c>
      <c r="B34" s="91" t="s">
        <v>231</v>
      </c>
    </row>
    <row r="35" spans="1:2" ht="15" x14ac:dyDescent="0.25">
      <c r="A35" s="91" t="s">
        <v>264</v>
      </c>
      <c r="B35" s="91" t="s">
        <v>231</v>
      </c>
    </row>
    <row r="36" spans="1:2" ht="15" x14ac:dyDescent="0.25">
      <c r="A36" s="91" t="s">
        <v>265</v>
      </c>
      <c r="B36" s="91" t="s">
        <v>231</v>
      </c>
    </row>
    <row r="37" spans="1:2" ht="15" x14ac:dyDescent="0.25">
      <c r="A37" s="91" t="s">
        <v>266</v>
      </c>
      <c r="B37" s="91" t="s">
        <v>231</v>
      </c>
    </row>
    <row r="38" spans="1:2" ht="15" x14ac:dyDescent="0.25">
      <c r="A38" s="91" t="s">
        <v>267</v>
      </c>
      <c r="B38" s="91" t="s">
        <v>231</v>
      </c>
    </row>
    <row r="39" spans="1:2" ht="15" x14ac:dyDescent="0.25">
      <c r="A39" s="91" t="s">
        <v>268</v>
      </c>
      <c r="B39" s="91" t="s">
        <v>231</v>
      </c>
    </row>
    <row r="40" spans="1:2" ht="15" x14ac:dyDescent="0.25">
      <c r="A40" s="91" t="s">
        <v>269</v>
      </c>
      <c r="B40" s="91" t="s">
        <v>231</v>
      </c>
    </row>
    <row r="41" spans="1:2" ht="15" x14ac:dyDescent="0.25">
      <c r="A41" s="91" t="s">
        <v>270</v>
      </c>
      <c r="B41" s="91" t="s">
        <v>231</v>
      </c>
    </row>
    <row r="42" spans="1:2" ht="15" x14ac:dyDescent="0.25">
      <c r="A42" s="91" t="s">
        <v>271</v>
      </c>
      <c r="B42" s="91" t="s">
        <v>231</v>
      </c>
    </row>
    <row r="43" spans="1:2" ht="15" x14ac:dyDescent="0.25">
      <c r="A43" s="91" t="s">
        <v>272</v>
      </c>
      <c r="B43" s="91" t="s">
        <v>231</v>
      </c>
    </row>
    <row r="44" spans="1:2" ht="15" x14ac:dyDescent="0.25">
      <c r="A44" s="91" t="s">
        <v>273</v>
      </c>
      <c r="B44" s="91" t="s">
        <v>231</v>
      </c>
    </row>
    <row r="45" spans="1:2" ht="15" x14ac:dyDescent="0.25">
      <c r="A45" s="91" t="s">
        <v>274</v>
      </c>
      <c r="B45" s="91" t="s">
        <v>231</v>
      </c>
    </row>
    <row r="46" spans="1:2" ht="15" x14ac:dyDescent="0.25">
      <c r="A46" s="91" t="s">
        <v>275</v>
      </c>
      <c r="B46" s="91" t="s">
        <v>231</v>
      </c>
    </row>
    <row r="47" spans="1:2" ht="15" x14ac:dyDescent="0.25">
      <c r="A47" s="91" t="s">
        <v>276</v>
      </c>
      <c r="B47" s="91" t="s">
        <v>231</v>
      </c>
    </row>
    <row r="48" spans="1:2" ht="15" x14ac:dyDescent="0.25">
      <c r="A48" s="91" t="s">
        <v>277</v>
      </c>
      <c r="B48" s="91" t="s">
        <v>231</v>
      </c>
    </row>
    <row r="49" spans="1:2" ht="15" x14ac:dyDescent="0.25">
      <c r="A49" s="91" t="s">
        <v>278</v>
      </c>
      <c r="B49" s="91" t="s">
        <v>231</v>
      </c>
    </row>
    <row r="50" spans="1:2" ht="15" x14ac:dyDescent="0.25">
      <c r="A50" s="91" t="s">
        <v>279</v>
      </c>
      <c r="B50" s="91" t="s">
        <v>231</v>
      </c>
    </row>
    <row r="51" spans="1:2" ht="15" x14ac:dyDescent="0.25">
      <c r="A51" s="91" t="s">
        <v>280</v>
      </c>
      <c r="B51" s="91" t="s">
        <v>231</v>
      </c>
    </row>
    <row r="52" spans="1:2" ht="15" x14ac:dyDescent="0.25">
      <c r="A52" s="91" t="s">
        <v>281</v>
      </c>
      <c r="B52" s="91" t="s">
        <v>231</v>
      </c>
    </row>
    <row r="53" spans="1:2" ht="15" x14ac:dyDescent="0.25">
      <c r="A53" s="91" t="s">
        <v>282</v>
      </c>
      <c r="B53" s="91" t="s">
        <v>231</v>
      </c>
    </row>
    <row r="54" spans="1:2" ht="15" x14ac:dyDescent="0.25">
      <c r="A54" s="91" t="s">
        <v>283</v>
      </c>
      <c r="B54" s="91" t="s">
        <v>231</v>
      </c>
    </row>
    <row r="55" spans="1:2" ht="15" x14ac:dyDescent="0.25">
      <c r="A55" s="91" t="s">
        <v>284</v>
      </c>
      <c r="B55" s="91" t="s">
        <v>231</v>
      </c>
    </row>
    <row r="56" spans="1:2" ht="15" x14ac:dyDescent="0.25">
      <c r="A56" s="91" t="s">
        <v>285</v>
      </c>
      <c r="B56" s="91" t="s">
        <v>231</v>
      </c>
    </row>
    <row r="57" spans="1:2" ht="15" x14ac:dyDescent="0.25">
      <c r="A57" s="91" t="s">
        <v>286</v>
      </c>
      <c r="B57" s="91" t="s">
        <v>231</v>
      </c>
    </row>
    <row r="58" spans="1:2" ht="15" x14ac:dyDescent="0.25">
      <c r="A58" s="91" t="s">
        <v>287</v>
      </c>
      <c r="B58" s="91" t="s">
        <v>231</v>
      </c>
    </row>
    <row r="59" spans="1:2" ht="15" x14ac:dyDescent="0.25">
      <c r="A59" s="91" t="s">
        <v>288</v>
      </c>
      <c r="B59" s="91" t="s">
        <v>231</v>
      </c>
    </row>
    <row r="60" spans="1:2" ht="15" x14ac:dyDescent="0.25">
      <c r="A60" s="91" t="s">
        <v>289</v>
      </c>
      <c r="B60" s="91" t="s">
        <v>231</v>
      </c>
    </row>
    <row r="61" spans="1:2" ht="15" x14ac:dyDescent="0.25">
      <c r="A61" s="91" t="s">
        <v>290</v>
      </c>
      <c r="B61" s="91" t="s">
        <v>231</v>
      </c>
    </row>
    <row r="62" spans="1:2" ht="15" x14ac:dyDescent="0.25">
      <c r="A62" s="91" t="s">
        <v>291</v>
      </c>
      <c r="B62" s="91" t="s">
        <v>231</v>
      </c>
    </row>
    <row r="63" spans="1:2" ht="15" x14ac:dyDescent="0.25">
      <c r="A63" s="91" t="s">
        <v>292</v>
      </c>
      <c r="B63" s="91" t="s">
        <v>231</v>
      </c>
    </row>
    <row r="64" spans="1:2" ht="15" x14ac:dyDescent="0.25">
      <c r="A64" s="91" t="s">
        <v>293</v>
      </c>
      <c r="B64" s="91" t="s">
        <v>231</v>
      </c>
    </row>
    <row r="65" spans="1:2" ht="15" x14ac:dyDescent="0.25">
      <c r="A65" s="91" t="s">
        <v>294</v>
      </c>
      <c r="B65" s="91" t="s">
        <v>231</v>
      </c>
    </row>
    <row r="66" spans="1:2" ht="15" x14ac:dyDescent="0.25">
      <c r="A66" s="91" t="s">
        <v>295</v>
      </c>
      <c r="B66" s="91" t="s">
        <v>231</v>
      </c>
    </row>
    <row r="67" spans="1:2" ht="15" x14ac:dyDescent="0.25">
      <c r="A67" s="91" t="s">
        <v>296</v>
      </c>
      <c r="B67" s="91" t="s">
        <v>231</v>
      </c>
    </row>
    <row r="68" spans="1:2" ht="15" x14ac:dyDescent="0.25">
      <c r="A68" s="91" t="s">
        <v>297</v>
      </c>
      <c r="B68" s="91" t="s">
        <v>231</v>
      </c>
    </row>
    <row r="69" spans="1:2" ht="15" x14ac:dyDescent="0.25">
      <c r="A69" s="91" t="s">
        <v>298</v>
      </c>
      <c r="B69" s="91" t="s">
        <v>231</v>
      </c>
    </row>
    <row r="70" spans="1:2" ht="15" x14ac:dyDescent="0.25">
      <c r="A70" s="91" t="s">
        <v>299</v>
      </c>
      <c r="B70" s="91" t="s">
        <v>231</v>
      </c>
    </row>
    <row r="71" spans="1:2" ht="15" x14ac:dyDescent="0.25">
      <c r="A71" s="91" t="s">
        <v>300</v>
      </c>
      <c r="B71" s="91" t="s">
        <v>231</v>
      </c>
    </row>
    <row r="72" spans="1:2" ht="15" x14ac:dyDescent="0.25">
      <c r="A72" s="91" t="s">
        <v>301</v>
      </c>
      <c r="B72" s="91" t="s">
        <v>231</v>
      </c>
    </row>
    <row r="73" spans="1:2" ht="15" x14ac:dyDescent="0.25">
      <c r="A73" s="91" t="s">
        <v>302</v>
      </c>
      <c r="B73" s="91" t="s">
        <v>231</v>
      </c>
    </row>
    <row r="74" spans="1:2" ht="15" x14ac:dyDescent="0.25">
      <c r="A74" s="91" t="s">
        <v>303</v>
      </c>
      <c r="B74" s="91" t="s">
        <v>231</v>
      </c>
    </row>
    <row r="75" spans="1:2" ht="15" x14ac:dyDescent="0.25">
      <c r="A75" s="91" t="s">
        <v>304</v>
      </c>
      <c r="B75" s="91" t="s">
        <v>231</v>
      </c>
    </row>
    <row r="76" spans="1:2" ht="15" x14ac:dyDescent="0.25">
      <c r="A76" s="91" t="s">
        <v>305</v>
      </c>
      <c r="B76" s="91" t="s">
        <v>231</v>
      </c>
    </row>
    <row r="77" spans="1:2" ht="15" x14ac:dyDescent="0.25">
      <c r="A77" s="91" t="s">
        <v>306</v>
      </c>
      <c r="B77" s="91" t="s">
        <v>231</v>
      </c>
    </row>
    <row r="78" spans="1:2" ht="15" x14ac:dyDescent="0.25">
      <c r="A78" s="91" t="s">
        <v>307</v>
      </c>
      <c r="B78" s="91" t="s">
        <v>231</v>
      </c>
    </row>
    <row r="79" spans="1:2" ht="15" x14ac:dyDescent="0.25">
      <c r="A79" s="91" t="s">
        <v>308</v>
      </c>
      <c r="B79" s="91" t="s">
        <v>231</v>
      </c>
    </row>
    <row r="80" spans="1:2" ht="15" x14ac:dyDescent="0.25">
      <c r="A80" s="91" t="s">
        <v>309</v>
      </c>
      <c r="B80" s="91" t="s">
        <v>231</v>
      </c>
    </row>
    <row r="81" spans="1:2" ht="15" x14ac:dyDescent="0.25">
      <c r="A81" s="91" t="s">
        <v>310</v>
      </c>
      <c r="B81" s="91" t="s">
        <v>231</v>
      </c>
    </row>
    <row r="82" spans="1:2" ht="15" x14ac:dyDescent="0.25">
      <c r="A82" s="91" t="s">
        <v>311</v>
      </c>
      <c r="B82" s="91" t="s">
        <v>231</v>
      </c>
    </row>
    <row r="83" spans="1:2" ht="15" x14ac:dyDescent="0.25">
      <c r="A83" s="91" t="s">
        <v>312</v>
      </c>
      <c r="B83" s="91" t="s">
        <v>231</v>
      </c>
    </row>
    <row r="84" spans="1:2" ht="15" x14ac:dyDescent="0.25">
      <c r="A84" s="91" t="s">
        <v>313</v>
      </c>
      <c r="B84" s="91" t="s">
        <v>231</v>
      </c>
    </row>
    <row r="85" spans="1:2" ht="15" x14ac:dyDescent="0.25">
      <c r="A85" s="91" t="s">
        <v>314</v>
      </c>
      <c r="B85" s="91" t="s">
        <v>231</v>
      </c>
    </row>
    <row r="86" spans="1:2" ht="15" x14ac:dyDescent="0.25">
      <c r="A86" s="91" t="s">
        <v>315</v>
      </c>
      <c r="B86" s="91" t="s">
        <v>231</v>
      </c>
    </row>
    <row r="87" spans="1:2" ht="15" x14ac:dyDescent="0.25">
      <c r="A87" s="91" t="s">
        <v>316</v>
      </c>
      <c r="B87" s="91" t="s">
        <v>231</v>
      </c>
    </row>
    <row r="88" spans="1:2" ht="15" x14ac:dyDescent="0.25">
      <c r="A88" s="91" t="s">
        <v>317</v>
      </c>
      <c r="B88" s="91" t="s">
        <v>231</v>
      </c>
    </row>
    <row r="89" spans="1:2" ht="15" x14ac:dyDescent="0.25">
      <c r="A89" s="91" t="s">
        <v>318</v>
      </c>
      <c r="B89" s="91" t="s">
        <v>231</v>
      </c>
    </row>
    <row r="90" spans="1:2" ht="15" x14ac:dyDescent="0.25">
      <c r="A90" s="91" t="s">
        <v>319</v>
      </c>
      <c r="B90" s="91" t="s">
        <v>231</v>
      </c>
    </row>
    <row r="91" spans="1:2" ht="15" x14ac:dyDescent="0.25">
      <c r="A91" s="91" t="s">
        <v>320</v>
      </c>
      <c r="B91" s="91" t="s">
        <v>231</v>
      </c>
    </row>
    <row r="92" spans="1:2" ht="15" x14ac:dyDescent="0.25">
      <c r="A92" s="91" t="s">
        <v>321</v>
      </c>
      <c r="B92" s="91" t="s">
        <v>231</v>
      </c>
    </row>
    <row r="93" spans="1:2" ht="15" x14ac:dyDescent="0.25">
      <c r="A93" s="91" t="s">
        <v>322</v>
      </c>
      <c r="B93" s="91" t="s">
        <v>231</v>
      </c>
    </row>
    <row r="94" spans="1:2" ht="15" x14ac:dyDescent="0.25">
      <c r="A94" s="91" t="s">
        <v>323</v>
      </c>
      <c r="B94" s="91" t="s">
        <v>231</v>
      </c>
    </row>
    <row r="95" spans="1:2" ht="15" x14ac:dyDescent="0.25">
      <c r="A95" s="91" t="s">
        <v>324</v>
      </c>
      <c r="B95" s="91" t="s">
        <v>231</v>
      </c>
    </row>
    <row r="96" spans="1:2" ht="15" x14ac:dyDescent="0.25">
      <c r="A96" s="91" t="s">
        <v>325</v>
      </c>
      <c r="B96" s="91" t="s">
        <v>231</v>
      </c>
    </row>
    <row r="97" spans="1:2" ht="15" x14ac:dyDescent="0.25">
      <c r="A97" s="91" t="s">
        <v>326</v>
      </c>
      <c r="B97" s="91" t="s">
        <v>231</v>
      </c>
    </row>
    <row r="98" spans="1:2" ht="15" x14ac:dyDescent="0.25">
      <c r="A98" s="91" t="s">
        <v>327</v>
      </c>
      <c r="B98" s="91" t="s">
        <v>231</v>
      </c>
    </row>
    <row r="99" spans="1:2" ht="15" x14ac:dyDescent="0.25">
      <c r="A99" s="91" t="s">
        <v>328</v>
      </c>
      <c r="B99" s="91" t="s">
        <v>231</v>
      </c>
    </row>
    <row r="100" spans="1:2" ht="15" x14ac:dyDescent="0.25">
      <c r="A100" s="91" t="s">
        <v>329</v>
      </c>
      <c r="B100" s="91" t="s">
        <v>231</v>
      </c>
    </row>
    <row r="101" spans="1:2" ht="15" x14ac:dyDescent="0.25">
      <c r="A101" s="91" t="s">
        <v>330</v>
      </c>
      <c r="B101" s="91" t="s">
        <v>231</v>
      </c>
    </row>
    <row r="102" spans="1:2" ht="15" x14ac:dyDescent="0.25">
      <c r="A102" s="91" t="s">
        <v>331</v>
      </c>
      <c r="B102" s="91" t="s">
        <v>231</v>
      </c>
    </row>
    <row r="103" spans="1:2" ht="15" x14ac:dyDescent="0.25">
      <c r="A103" s="91" t="s">
        <v>332</v>
      </c>
      <c r="B103" s="91" t="s">
        <v>231</v>
      </c>
    </row>
    <row r="104" spans="1:2" ht="15" x14ac:dyDescent="0.25">
      <c r="A104" s="91" t="s">
        <v>333</v>
      </c>
      <c r="B104" s="91" t="s">
        <v>231</v>
      </c>
    </row>
    <row r="105" spans="1:2" ht="15" x14ac:dyDescent="0.25">
      <c r="A105" s="91" t="s">
        <v>334</v>
      </c>
      <c r="B105" s="91" t="s">
        <v>231</v>
      </c>
    </row>
    <row r="106" spans="1:2" ht="15" x14ac:dyDescent="0.25">
      <c r="A106" s="91" t="s">
        <v>335</v>
      </c>
      <c r="B106" s="91" t="s">
        <v>231</v>
      </c>
    </row>
    <row r="107" spans="1:2" ht="15" x14ac:dyDescent="0.25">
      <c r="A107" s="91" t="s">
        <v>336</v>
      </c>
      <c r="B107" s="91" t="s">
        <v>231</v>
      </c>
    </row>
    <row r="108" spans="1:2" ht="15" x14ac:dyDescent="0.25">
      <c r="A108" s="91" t="s">
        <v>337</v>
      </c>
      <c r="B108" s="91" t="s">
        <v>231</v>
      </c>
    </row>
    <row r="109" spans="1:2" ht="15" x14ac:dyDescent="0.25">
      <c r="A109" s="91" t="s">
        <v>338</v>
      </c>
      <c r="B109" s="91" t="s">
        <v>231</v>
      </c>
    </row>
    <row r="110" spans="1:2" ht="15" x14ac:dyDescent="0.25">
      <c r="A110" s="91" t="s">
        <v>339</v>
      </c>
      <c r="B110" s="91" t="s">
        <v>231</v>
      </c>
    </row>
    <row r="111" spans="1:2" ht="15" x14ac:dyDescent="0.25">
      <c r="A111" s="91" t="s">
        <v>340</v>
      </c>
      <c r="B111" s="91" t="s">
        <v>231</v>
      </c>
    </row>
    <row r="112" spans="1:2" ht="15" x14ac:dyDescent="0.25">
      <c r="A112" s="91" t="s">
        <v>341</v>
      </c>
      <c r="B112" s="91" t="s">
        <v>231</v>
      </c>
    </row>
    <row r="113" spans="1:2" ht="15" x14ac:dyDescent="0.25">
      <c r="A113" s="91" t="s">
        <v>342</v>
      </c>
      <c r="B113" s="91" t="s">
        <v>231</v>
      </c>
    </row>
    <row r="114" spans="1:2" ht="15" x14ac:dyDescent="0.25">
      <c r="A114" s="91" t="s">
        <v>343</v>
      </c>
      <c r="B114" s="91" t="s">
        <v>231</v>
      </c>
    </row>
    <row r="115" spans="1:2" ht="15" x14ac:dyDescent="0.25">
      <c r="A115" s="91" t="s">
        <v>344</v>
      </c>
      <c r="B115" s="91" t="s">
        <v>231</v>
      </c>
    </row>
    <row r="116" spans="1:2" ht="15" x14ac:dyDescent="0.25">
      <c r="A116" s="91" t="s">
        <v>345</v>
      </c>
      <c r="B116" s="91" t="s">
        <v>231</v>
      </c>
    </row>
    <row r="117" spans="1:2" ht="15" x14ac:dyDescent="0.25">
      <c r="A117" s="91" t="s">
        <v>346</v>
      </c>
      <c r="B117" s="91" t="s">
        <v>231</v>
      </c>
    </row>
    <row r="118" spans="1:2" ht="15" x14ac:dyDescent="0.25">
      <c r="A118" s="91" t="s">
        <v>347</v>
      </c>
      <c r="B118" s="91" t="s">
        <v>231</v>
      </c>
    </row>
    <row r="119" spans="1:2" ht="15" x14ac:dyDescent="0.25">
      <c r="A119" s="91" t="s">
        <v>348</v>
      </c>
      <c r="B119" s="91" t="s">
        <v>231</v>
      </c>
    </row>
    <row r="120" spans="1:2" ht="15" x14ac:dyDescent="0.25">
      <c r="A120" s="91" t="s">
        <v>349</v>
      </c>
      <c r="B120" s="91" t="s">
        <v>231</v>
      </c>
    </row>
    <row r="121" spans="1:2" ht="15" x14ac:dyDescent="0.25">
      <c r="A121" s="91" t="s">
        <v>350</v>
      </c>
      <c r="B121" s="91" t="s">
        <v>231</v>
      </c>
    </row>
    <row r="122" spans="1:2" ht="15" x14ac:dyDescent="0.25">
      <c r="A122" s="91" t="s">
        <v>351</v>
      </c>
      <c r="B122" s="91" t="s">
        <v>231</v>
      </c>
    </row>
    <row r="123" spans="1:2" ht="15" x14ac:dyDescent="0.25">
      <c r="A123" s="91" t="s">
        <v>352</v>
      </c>
      <c r="B123" s="91" t="s">
        <v>231</v>
      </c>
    </row>
    <row r="124" spans="1:2" ht="15" x14ac:dyDescent="0.25">
      <c r="A124" s="91" t="s">
        <v>353</v>
      </c>
      <c r="B124" s="91" t="s">
        <v>231</v>
      </c>
    </row>
    <row r="125" spans="1:2" ht="15" x14ac:dyDescent="0.25">
      <c r="A125" s="91" t="s">
        <v>354</v>
      </c>
      <c r="B125" s="91" t="s">
        <v>231</v>
      </c>
    </row>
    <row r="126" spans="1:2" ht="15" x14ac:dyDescent="0.25">
      <c r="A126" s="91" t="s">
        <v>355</v>
      </c>
      <c r="B126" s="91" t="s">
        <v>231</v>
      </c>
    </row>
    <row r="127" spans="1:2" ht="15" x14ac:dyDescent="0.25">
      <c r="A127" s="91" t="s">
        <v>356</v>
      </c>
      <c r="B127" s="91" t="s">
        <v>231</v>
      </c>
    </row>
    <row r="128" spans="1:2" ht="15" x14ac:dyDescent="0.25">
      <c r="A128" s="91" t="s">
        <v>357</v>
      </c>
      <c r="B128" s="91" t="s">
        <v>231</v>
      </c>
    </row>
    <row r="129" spans="1:2" ht="15" x14ac:dyDescent="0.25">
      <c r="A129" s="91" t="s">
        <v>358</v>
      </c>
      <c r="B129" s="91" t="s">
        <v>231</v>
      </c>
    </row>
    <row r="130" spans="1:2" ht="15" x14ac:dyDescent="0.25">
      <c r="A130" s="91" t="s">
        <v>359</v>
      </c>
      <c r="B130" s="91" t="s">
        <v>231</v>
      </c>
    </row>
    <row r="131" spans="1:2" ht="15" x14ac:dyDescent="0.25">
      <c r="A131" s="91" t="s">
        <v>360</v>
      </c>
      <c r="B131" s="91" t="s">
        <v>231</v>
      </c>
    </row>
    <row r="132" spans="1:2" ht="15" x14ac:dyDescent="0.25">
      <c r="A132" s="91" t="s">
        <v>361</v>
      </c>
      <c r="B132" s="91" t="s">
        <v>231</v>
      </c>
    </row>
    <row r="133" spans="1:2" ht="15" x14ac:dyDescent="0.25">
      <c r="A133" s="91" t="s">
        <v>362</v>
      </c>
      <c r="B133" s="91" t="s">
        <v>231</v>
      </c>
    </row>
    <row r="134" spans="1:2" ht="15" x14ac:dyDescent="0.25">
      <c r="A134" s="91" t="s">
        <v>363</v>
      </c>
      <c r="B134" s="91" t="s">
        <v>231</v>
      </c>
    </row>
    <row r="135" spans="1:2" ht="15" x14ac:dyDescent="0.25">
      <c r="A135" s="91" t="s">
        <v>364</v>
      </c>
      <c r="B135" s="91" t="s">
        <v>231</v>
      </c>
    </row>
    <row r="136" spans="1:2" ht="15" x14ac:dyDescent="0.25">
      <c r="A136" s="91" t="s">
        <v>365</v>
      </c>
      <c r="B136" s="91" t="s">
        <v>231</v>
      </c>
    </row>
    <row r="137" spans="1:2" ht="15" x14ac:dyDescent="0.25">
      <c r="A137" s="91" t="s">
        <v>366</v>
      </c>
      <c r="B137" s="91" t="s">
        <v>231</v>
      </c>
    </row>
    <row r="138" spans="1:2" ht="15" x14ac:dyDescent="0.25">
      <c r="A138" s="91" t="s">
        <v>367</v>
      </c>
      <c r="B138" s="91" t="s">
        <v>231</v>
      </c>
    </row>
    <row r="139" spans="1:2" ht="15" x14ac:dyDescent="0.25">
      <c r="A139" s="91" t="s">
        <v>368</v>
      </c>
      <c r="B139" s="91" t="s">
        <v>231</v>
      </c>
    </row>
    <row r="140" spans="1:2" ht="15" x14ac:dyDescent="0.25">
      <c r="A140" s="91" t="s">
        <v>369</v>
      </c>
      <c r="B140" s="91" t="s">
        <v>231</v>
      </c>
    </row>
    <row r="141" spans="1:2" ht="15" x14ac:dyDescent="0.25">
      <c r="A141" s="91" t="s">
        <v>370</v>
      </c>
      <c r="B141" s="91" t="s">
        <v>231</v>
      </c>
    </row>
    <row r="142" spans="1:2" ht="15" x14ac:dyDescent="0.25">
      <c r="A142" s="91" t="s">
        <v>371</v>
      </c>
      <c r="B142" s="91" t="s">
        <v>231</v>
      </c>
    </row>
    <row r="143" spans="1:2" ht="15" x14ac:dyDescent="0.25">
      <c r="A143" s="91" t="s">
        <v>372</v>
      </c>
      <c r="B143" s="91" t="s">
        <v>231</v>
      </c>
    </row>
    <row r="144" spans="1:2" ht="15" x14ac:dyDescent="0.25">
      <c r="A144" s="91" t="s">
        <v>373</v>
      </c>
      <c r="B144" s="91" t="s">
        <v>231</v>
      </c>
    </row>
    <row r="145" spans="1:2" ht="15" x14ac:dyDescent="0.25">
      <c r="A145" s="91" t="s">
        <v>374</v>
      </c>
      <c r="B145" s="91" t="s">
        <v>231</v>
      </c>
    </row>
    <row r="146" spans="1:2" ht="15" x14ac:dyDescent="0.25">
      <c r="A146" s="91" t="s">
        <v>375</v>
      </c>
      <c r="B146" s="91" t="s">
        <v>231</v>
      </c>
    </row>
    <row r="147" spans="1:2" ht="15" x14ac:dyDescent="0.25">
      <c r="A147" s="91" t="s">
        <v>376</v>
      </c>
      <c r="B147" s="91" t="s">
        <v>231</v>
      </c>
    </row>
    <row r="148" spans="1:2" ht="15" x14ac:dyDescent="0.25">
      <c r="A148" s="91" t="s">
        <v>377</v>
      </c>
      <c r="B148" s="91" t="s">
        <v>231</v>
      </c>
    </row>
    <row r="149" spans="1:2" ht="15" x14ac:dyDescent="0.25">
      <c r="A149" s="91" t="s">
        <v>378</v>
      </c>
      <c r="B149" s="91" t="s">
        <v>231</v>
      </c>
    </row>
    <row r="150" spans="1:2" ht="15" x14ac:dyDescent="0.25">
      <c r="A150" s="91" t="s">
        <v>379</v>
      </c>
      <c r="B150" s="91" t="s">
        <v>231</v>
      </c>
    </row>
    <row r="151" spans="1:2" ht="15" x14ac:dyDescent="0.25">
      <c r="A151" s="91" t="s">
        <v>380</v>
      </c>
      <c r="B151" s="91" t="s">
        <v>231</v>
      </c>
    </row>
    <row r="152" spans="1:2" ht="15" x14ac:dyDescent="0.25">
      <c r="A152" s="91" t="s">
        <v>381</v>
      </c>
      <c r="B152" s="91" t="s">
        <v>231</v>
      </c>
    </row>
    <row r="153" spans="1:2" ht="15" x14ac:dyDescent="0.25">
      <c r="A153" s="91" t="s">
        <v>382</v>
      </c>
      <c r="B153" s="91" t="s">
        <v>231</v>
      </c>
    </row>
    <row r="154" spans="1:2" ht="15" x14ac:dyDescent="0.25">
      <c r="A154" s="91" t="s">
        <v>383</v>
      </c>
      <c r="B154" s="91" t="s">
        <v>231</v>
      </c>
    </row>
    <row r="155" spans="1:2" ht="15" x14ac:dyDescent="0.25">
      <c r="A155" s="91" t="s">
        <v>384</v>
      </c>
      <c r="B155" s="91" t="s">
        <v>231</v>
      </c>
    </row>
    <row r="156" spans="1:2" ht="15" x14ac:dyDescent="0.25">
      <c r="A156" s="91" t="s">
        <v>385</v>
      </c>
      <c r="B156" s="91" t="s">
        <v>231</v>
      </c>
    </row>
    <row r="157" spans="1:2" ht="15" x14ac:dyDescent="0.25">
      <c r="A157" s="91" t="s">
        <v>386</v>
      </c>
      <c r="B157" s="91" t="s">
        <v>231</v>
      </c>
    </row>
    <row r="158" spans="1:2" ht="15" x14ac:dyDescent="0.25">
      <c r="A158" s="91" t="s">
        <v>387</v>
      </c>
      <c r="B158" s="91" t="s">
        <v>231</v>
      </c>
    </row>
    <row r="159" spans="1:2" ht="15" x14ac:dyDescent="0.25">
      <c r="A159" s="91" t="s">
        <v>388</v>
      </c>
      <c r="B159" s="91" t="s">
        <v>231</v>
      </c>
    </row>
    <row r="160" spans="1:2" ht="15" x14ac:dyDescent="0.25">
      <c r="A160" s="91" t="s">
        <v>389</v>
      </c>
      <c r="B160" s="91" t="s">
        <v>231</v>
      </c>
    </row>
    <row r="161" spans="1:2" ht="15" x14ac:dyDescent="0.25">
      <c r="A161" s="91" t="s">
        <v>390</v>
      </c>
      <c r="B161" s="91" t="s">
        <v>231</v>
      </c>
    </row>
    <row r="162" spans="1:2" ht="15" x14ac:dyDescent="0.25">
      <c r="A162" s="91" t="s">
        <v>391</v>
      </c>
      <c r="B162" s="91" t="s">
        <v>231</v>
      </c>
    </row>
    <row r="163" spans="1:2" ht="15" x14ac:dyDescent="0.25">
      <c r="A163" s="91" t="s">
        <v>392</v>
      </c>
      <c r="B163" s="91" t="s">
        <v>231</v>
      </c>
    </row>
    <row r="164" spans="1:2" ht="15" x14ac:dyDescent="0.25">
      <c r="A164" s="91" t="s">
        <v>393</v>
      </c>
      <c r="B164" s="91" t="s">
        <v>231</v>
      </c>
    </row>
    <row r="165" spans="1:2" ht="15" x14ac:dyDescent="0.25">
      <c r="A165" s="91" t="s">
        <v>394</v>
      </c>
      <c r="B165" s="91" t="s">
        <v>231</v>
      </c>
    </row>
    <row r="166" spans="1:2" ht="15" x14ac:dyDescent="0.25">
      <c r="A166" s="91" t="s">
        <v>395</v>
      </c>
      <c r="B166" s="91" t="s">
        <v>231</v>
      </c>
    </row>
    <row r="167" spans="1:2" ht="15" x14ac:dyDescent="0.25">
      <c r="A167" s="91" t="s">
        <v>396</v>
      </c>
      <c r="B167" s="91" t="s">
        <v>231</v>
      </c>
    </row>
    <row r="168" spans="1:2" ht="15" x14ac:dyDescent="0.25">
      <c r="A168" s="91" t="s">
        <v>397</v>
      </c>
      <c r="B168" s="91" t="s">
        <v>231</v>
      </c>
    </row>
    <row r="169" spans="1:2" ht="15" x14ac:dyDescent="0.25">
      <c r="A169" s="91" t="s">
        <v>398</v>
      </c>
      <c r="B169" s="91" t="s">
        <v>231</v>
      </c>
    </row>
    <row r="170" spans="1:2" ht="15" x14ac:dyDescent="0.25">
      <c r="A170" s="91" t="s">
        <v>399</v>
      </c>
      <c r="B170" s="91" t="s">
        <v>231</v>
      </c>
    </row>
    <row r="171" spans="1:2" ht="15" x14ac:dyDescent="0.25">
      <c r="A171" s="91" t="s">
        <v>400</v>
      </c>
      <c r="B171" s="91" t="s">
        <v>231</v>
      </c>
    </row>
    <row r="172" spans="1:2" ht="15" x14ac:dyDescent="0.25">
      <c r="A172" s="91" t="s">
        <v>401</v>
      </c>
      <c r="B172" s="91" t="s">
        <v>231</v>
      </c>
    </row>
    <row r="173" spans="1:2" ht="15" x14ac:dyDescent="0.25">
      <c r="A173" s="91" t="s">
        <v>402</v>
      </c>
      <c r="B173" s="91" t="s">
        <v>231</v>
      </c>
    </row>
    <row r="174" spans="1:2" ht="15" x14ac:dyDescent="0.25">
      <c r="A174" s="91" t="s">
        <v>403</v>
      </c>
      <c r="B174" s="91" t="s">
        <v>231</v>
      </c>
    </row>
    <row r="175" spans="1:2" ht="15" x14ac:dyDescent="0.25">
      <c r="A175" s="91" t="s">
        <v>404</v>
      </c>
      <c r="B175" s="91" t="s">
        <v>231</v>
      </c>
    </row>
    <row r="176" spans="1:2" ht="15" x14ac:dyDescent="0.25">
      <c r="A176" s="91" t="s">
        <v>405</v>
      </c>
      <c r="B176" s="91" t="s">
        <v>231</v>
      </c>
    </row>
    <row r="177" spans="1:2" ht="15" x14ac:dyDescent="0.25">
      <c r="A177" s="91" t="s">
        <v>406</v>
      </c>
      <c r="B177" s="91" t="s">
        <v>231</v>
      </c>
    </row>
    <row r="178" spans="1:2" ht="15" x14ac:dyDescent="0.25">
      <c r="A178" s="91" t="s">
        <v>407</v>
      </c>
      <c r="B178" s="91" t="s">
        <v>231</v>
      </c>
    </row>
    <row r="179" spans="1:2" ht="15" x14ac:dyDescent="0.25">
      <c r="A179" s="91" t="s">
        <v>408</v>
      </c>
      <c r="B179" s="91" t="s">
        <v>231</v>
      </c>
    </row>
    <row r="180" spans="1:2" ht="15" x14ac:dyDescent="0.25">
      <c r="A180" s="91" t="s">
        <v>409</v>
      </c>
      <c r="B180" s="91" t="s">
        <v>231</v>
      </c>
    </row>
    <row r="181" spans="1:2" ht="15" x14ac:dyDescent="0.25">
      <c r="A181" s="91" t="s">
        <v>410</v>
      </c>
      <c r="B181" s="91" t="s">
        <v>231</v>
      </c>
    </row>
    <row r="182" spans="1:2" ht="15" x14ac:dyDescent="0.25">
      <c r="A182" s="91" t="s">
        <v>411</v>
      </c>
      <c r="B182" s="91" t="s">
        <v>231</v>
      </c>
    </row>
    <row r="183" spans="1:2" ht="15" x14ac:dyDescent="0.25">
      <c r="A183" s="91" t="s">
        <v>412</v>
      </c>
      <c r="B183" s="91" t="s">
        <v>231</v>
      </c>
    </row>
    <row r="184" spans="1:2" ht="15" x14ac:dyDescent="0.25">
      <c r="A184" s="91" t="s">
        <v>413</v>
      </c>
      <c r="B184" s="91" t="s">
        <v>231</v>
      </c>
    </row>
    <row r="185" spans="1:2" ht="15" x14ac:dyDescent="0.25">
      <c r="A185" s="91" t="s">
        <v>414</v>
      </c>
      <c r="B185" s="91" t="s">
        <v>231</v>
      </c>
    </row>
    <row r="186" spans="1:2" ht="15" x14ac:dyDescent="0.25">
      <c r="A186" s="91" t="s">
        <v>415</v>
      </c>
      <c r="B186" s="91" t="s">
        <v>231</v>
      </c>
    </row>
    <row r="187" spans="1:2" ht="15" x14ac:dyDescent="0.25">
      <c r="A187" s="91" t="s">
        <v>416</v>
      </c>
      <c r="B187" s="91" t="s">
        <v>231</v>
      </c>
    </row>
    <row r="188" spans="1:2" ht="15" x14ac:dyDescent="0.25">
      <c r="A188" s="91" t="s">
        <v>417</v>
      </c>
      <c r="B188" s="91" t="s">
        <v>231</v>
      </c>
    </row>
    <row r="189" spans="1:2" ht="15" x14ac:dyDescent="0.25">
      <c r="A189" s="91" t="s">
        <v>418</v>
      </c>
      <c r="B189" s="91" t="s">
        <v>231</v>
      </c>
    </row>
    <row r="190" spans="1:2" ht="15" x14ac:dyDescent="0.25">
      <c r="A190" s="91" t="s">
        <v>419</v>
      </c>
      <c r="B190" s="91" t="s">
        <v>231</v>
      </c>
    </row>
    <row r="191" spans="1:2" ht="15" x14ac:dyDescent="0.25">
      <c r="A191" s="91" t="s">
        <v>420</v>
      </c>
      <c r="B191" s="91" t="s">
        <v>231</v>
      </c>
    </row>
    <row r="192" spans="1:2" ht="15" x14ac:dyDescent="0.25">
      <c r="A192" s="91" t="s">
        <v>421</v>
      </c>
      <c r="B192" s="91" t="s">
        <v>231</v>
      </c>
    </row>
    <row r="193" spans="1:2" ht="15" x14ac:dyDescent="0.25">
      <c r="A193" s="91" t="s">
        <v>422</v>
      </c>
      <c r="B193" s="91" t="s">
        <v>231</v>
      </c>
    </row>
    <row r="194" spans="1:2" ht="15" x14ac:dyDescent="0.25">
      <c r="A194" s="91" t="s">
        <v>423</v>
      </c>
      <c r="B194" s="91" t="s">
        <v>231</v>
      </c>
    </row>
    <row r="195" spans="1:2" ht="15" x14ac:dyDescent="0.25">
      <c r="A195" s="91" t="s">
        <v>424</v>
      </c>
      <c r="B195" s="91" t="s">
        <v>231</v>
      </c>
    </row>
    <row r="196" spans="1:2" ht="15" x14ac:dyDescent="0.25">
      <c r="A196" s="91" t="s">
        <v>425</v>
      </c>
      <c r="B196" s="91" t="s">
        <v>231</v>
      </c>
    </row>
    <row r="197" spans="1:2" ht="15" x14ac:dyDescent="0.25">
      <c r="A197" s="91" t="s">
        <v>426</v>
      </c>
      <c r="B197" s="91" t="s">
        <v>231</v>
      </c>
    </row>
    <row r="198" spans="1:2" ht="15" x14ac:dyDescent="0.25">
      <c r="A198" s="91" t="s">
        <v>427</v>
      </c>
      <c r="B198" s="91" t="s">
        <v>231</v>
      </c>
    </row>
    <row r="199" spans="1:2" ht="15" x14ac:dyDescent="0.25">
      <c r="A199" s="91" t="s">
        <v>428</v>
      </c>
      <c r="B199" s="91" t="s">
        <v>231</v>
      </c>
    </row>
    <row r="200" spans="1:2" ht="15" x14ac:dyDescent="0.25">
      <c r="A200" s="91" t="s">
        <v>429</v>
      </c>
      <c r="B200" s="91" t="s">
        <v>231</v>
      </c>
    </row>
    <row r="201" spans="1:2" ht="15" x14ac:dyDescent="0.25">
      <c r="A201" s="91" t="s">
        <v>430</v>
      </c>
      <c r="B201" s="91" t="s">
        <v>231</v>
      </c>
    </row>
    <row r="202" spans="1:2" ht="15" x14ac:dyDescent="0.25">
      <c r="A202" s="91" t="s">
        <v>431</v>
      </c>
      <c r="B202" s="91" t="s">
        <v>231</v>
      </c>
    </row>
    <row r="203" spans="1:2" ht="15" x14ac:dyDescent="0.25">
      <c r="A203" s="91" t="s">
        <v>432</v>
      </c>
      <c r="B203" s="91" t="s">
        <v>231</v>
      </c>
    </row>
    <row r="204" spans="1:2" ht="15" x14ac:dyDescent="0.25">
      <c r="A204" s="91" t="s">
        <v>433</v>
      </c>
      <c r="B204" s="91" t="s">
        <v>231</v>
      </c>
    </row>
    <row r="205" spans="1:2" ht="15" x14ac:dyDescent="0.25">
      <c r="A205" s="91" t="s">
        <v>434</v>
      </c>
      <c r="B205" s="91" t="s">
        <v>231</v>
      </c>
    </row>
    <row r="206" spans="1:2" ht="15" x14ac:dyDescent="0.25">
      <c r="A206" s="91" t="s">
        <v>435</v>
      </c>
      <c r="B206" s="91" t="s">
        <v>231</v>
      </c>
    </row>
    <row r="207" spans="1:2" ht="15" x14ac:dyDescent="0.25">
      <c r="A207" s="91" t="s">
        <v>436</v>
      </c>
      <c r="B207" s="91" t="s">
        <v>231</v>
      </c>
    </row>
    <row r="208" spans="1:2" ht="15" x14ac:dyDescent="0.25">
      <c r="A208" s="91" t="s">
        <v>437</v>
      </c>
      <c r="B208" s="91" t="s">
        <v>231</v>
      </c>
    </row>
    <row r="209" spans="1:2" ht="15" x14ac:dyDescent="0.25">
      <c r="A209" s="91" t="s">
        <v>438</v>
      </c>
      <c r="B209" s="91" t="s">
        <v>231</v>
      </c>
    </row>
    <row r="210" spans="1:2" ht="15" x14ac:dyDescent="0.25">
      <c r="A210" s="91" t="s">
        <v>439</v>
      </c>
      <c r="B210" s="91" t="s">
        <v>231</v>
      </c>
    </row>
    <row r="211" spans="1:2" ht="15" x14ac:dyDescent="0.25">
      <c r="A211" s="91" t="s">
        <v>440</v>
      </c>
      <c r="B211" s="91" t="s">
        <v>231</v>
      </c>
    </row>
    <row r="212" spans="1:2" ht="15" x14ac:dyDescent="0.25">
      <c r="A212" s="91" t="s">
        <v>441</v>
      </c>
      <c r="B212" s="91" t="s">
        <v>231</v>
      </c>
    </row>
    <row r="213" spans="1:2" ht="15" x14ac:dyDescent="0.25">
      <c r="A213" s="91" t="s">
        <v>442</v>
      </c>
      <c r="B213" s="91" t="s">
        <v>231</v>
      </c>
    </row>
    <row r="214" spans="1:2" ht="15" x14ac:dyDescent="0.25">
      <c r="A214" s="91" t="s">
        <v>443</v>
      </c>
      <c r="B214" s="91" t="s">
        <v>231</v>
      </c>
    </row>
    <row r="215" spans="1:2" ht="15" x14ac:dyDescent="0.25">
      <c r="A215" s="91" t="s">
        <v>444</v>
      </c>
      <c r="B215" s="91" t="s">
        <v>231</v>
      </c>
    </row>
    <row r="216" spans="1:2" ht="15" x14ac:dyDescent="0.25">
      <c r="A216" s="91" t="s">
        <v>445</v>
      </c>
      <c r="B216" s="91" t="s">
        <v>231</v>
      </c>
    </row>
    <row r="217" spans="1:2" ht="15" x14ac:dyDescent="0.25">
      <c r="A217" s="91" t="s">
        <v>446</v>
      </c>
      <c r="B217" s="91" t="s">
        <v>231</v>
      </c>
    </row>
    <row r="218" spans="1:2" ht="15" x14ac:dyDescent="0.25">
      <c r="A218" s="91" t="s">
        <v>447</v>
      </c>
      <c r="B218" s="91" t="s">
        <v>231</v>
      </c>
    </row>
    <row r="219" spans="1:2" ht="15" x14ac:dyDescent="0.25">
      <c r="A219" s="91" t="s">
        <v>448</v>
      </c>
      <c r="B219" s="91" t="s">
        <v>231</v>
      </c>
    </row>
    <row r="220" spans="1:2" ht="15" x14ac:dyDescent="0.25">
      <c r="A220" s="91" t="s">
        <v>449</v>
      </c>
      <c r="B220" s="91" t="s">
        <v>231</v>
      </c>
    </row>
    <row r="221" spans="1:2" ht="15" x14ac:dyDescent="0.25">
      <c r="A221" s="91" t="s">
        <v>450</v>
      </c>
      <c r="B221" s="91" t="s">
        <v>231</v>
      </c>
    </row>
    <row r="222" spans="1:2" ht="15" x14ac:dyDescent="0.25">
      <c r="A222" s="91" t="s">
        <v>451</v>
      </c>
      <c r="B222" s="91" t="s">
        <v>231</v>
      </c>
    </row>
    <row r="223" spans="1:2" ht="15" x14ac:dyDescent="0.25">
      <c r="A223" s="91" t="s">
        <v>452</v>
      </c>
      <c r="B223" s="91" t="s">
        <v>231</v>
      </c>
    </row>
    <row r="224" spans="1:2" ht="15" x14ac:dyDescent="0.25">
      <c r="A224" s="91" t="s">
        <v>453</v>
      </c>
      <c r="B224" s="91" t="s">
        <v>231</v>
      </c>
    </row>
    <row r="225" spans="1:2" ht="15" x14ac:dyDescent="0.25">
      <c r="A225" s="91" t="s">
        <v>454</v>
      </c>
      <c r="B225" s="91" t="s">
        <v>231</v>
      </c>
    </row>
    <row r="226" spans="1:2" ht="15" x14ac:dyDescent="0.25">
      <c r="A226" s="91" t="s">
        <v>455</v>
      </c>
      <c r="B226" s="91" t="s">
        <v>231</v>
      </c>
    </row>
    <row r="227" spans="1:2" ht="15" x14ac:dyDescent="0.25">
      <c r="A227" s="91" t="s">
        <v>456</v>
      </c>
      <c r="B227" s="91" t="s">
        <v>231</v>
      </c>
    </row>
    <row r="228" spans="1:2" ht="15" x14ac:dyDescent="0.25">
      <c r="A228" s="91" t="s">
        <v>457</v>
      </c>
      <c r="B228" s="91" t="s">
        <v>231</v>
      </c>
    </row>
    <row r="229" spans="1:2" ht="15" x14ac:dyDescent="0.25">
      <c r="A229" s="91" t="s">
        <v>458</v>
      </c>
      <c r="B229" s="91" t="s">
        <v>231</v>
      </c>
    </row>
    <row r="230" spans="1:2" ht="15" x14ac:dyDescent="0.25">
      <c r="A230" s="91" t="s">
        <v>459</v>
      </c>
      <c r="B230" s="91" t="s">
        <v>231</v>
      </c>
    </row>
    <row r="231" spans="1:2" ht="15" x14ac:dyDescent="0.25">
      <c r="A231" s="91" t="s">
        <v>460</v>
      </c>
      <c r="B231" s="91" t="s">
        <v>231</v>
      </c>
    </row>
    <row r="232" spans="1:2" ht="15" x14ac:dyDescent="0.25">
      <c r="A232" s="91" t="s">
        <v>461</v>
      </c>
      <c r="B232" s="91" t="s">
        <v>231</v>
      </c>
    </row>
    <row r="233" spans="1:2" ht="15" x14ac:dyDescent="0.25">
      <c r="A233" s="91" t="s">
        <v>462</v>
      </c>
      <c r="B233" s="91" t="s">
        <v>231</v>
      </c>
    </row>
    <row r="234" spans="1:2" ht="15" x14ac:dyDescent="0.25">
      <c r="A234" s="91" t="s">
        <v>463</v>
      </c>
      <c r="B234" s="91" t="s">
        <v>231</v>
      </c>
    </row>
    <row r="235" spans="1:2" ht="15" x14ac:dyDescent="0.25">
      <c r="A235" s="91" t="s">
        <v>464</v>
      </c>
      <c r="B235" s="91" t="s">
        <v>231</v>
      </c>
    </row>
    <row r="236" spans="1:2" ht="15" x14ac:dyDescent="0.25">
      <c r="A236" s="91" t="s">
        <v>465</v>
      </c>
      <c r="B236" s="91" t="s">
        <v>231</v>
      </c>
    </row>
    <row r="237" spans="1:2" ht="15" x14ac:dyDescent="0.25">
      <c r="A237" s="91" t="s">
        <v>466</v>
      </c>
      <c r="B237" s="91" t="s">
        <v>231</v>
      </c>
    </row>
    <row r="238" spans="1:2" ht="15" x14ac:dyDescent="0.25">
      <c r="A238" s="91" t="s">
        <v>467</v>
      </c>
      <c r="B238" s="91" t="s">
        <v>231</v>
      </c>
    </row>
    <row r="239" spans="1:2" ht="15" x14ac:dyDescent="0.25">
      <c r="A239" s="91" t="s">
        <v>468</v>
      </c>
      <c r="B239" s="91" t="s">
        <v>231</v>
      </c>
    </row>
    <row r="240" spans="1:2" ht="15" x14ac:dyDescent="0.25">
      <c r="A240" s="91" t="s">
        <v>469</v>
      </c>
      <c r="B240" s="91" t="s">
        <v>231</v>
      </c>
    </row>
    <row r="241" spans="1:2" ht="15" x14ac:dyDescent="0.25">
      <c r="A241" s="91" t="s">
        <v>470</v>
      </c>
      <c r="B241" s="91" t="s">
        <v>231</v>
      </c>
    </row>
    <row r="242" spans="1:2" ht="15" x14ac:dyDescent="0.25">
      <c r="A242" s="91" t="s">
        <v>471</v>
      </c>
      <c r="B242" s="91" t="s">
        <v>231</v>
      </c>
    </row>
    <row r="243" spans="1:2" ht="15" x14ac:dyDescent="0.25">
      <c r="A243" s="91" t="s">
        <v>472</v>
      </c>
      <c r="B243" s="91" t="s">
        <v>231</v>
      </c>
    </row>
    <row r="244" spans="1:2" ht="15" x14ac:dyDescent="0.25">
      <c r="A244" s="91" t="s">
        <v>473</v>
      </c>
      <c r="B244" s="91" t="s">
        <v>231</v>
      </c>
    </row>
    <row r="245" spans="1:2" ht="15" x14ac:dyDescent="0.25">
      <c r="A245" s="91" t="s">
        <v>474</v>
      </c>
      <c r="B245" s="91" t="s">
        <v>231</v>
      </c>
    </row>
    <row r="246" spans="1:2" ht="15" x14ac:dyDescent="0.25">
      <c r="A246" s="91" t="s">
        <v>475</v>
      </c>
      <c r="B246" s="91" t="s">
        <v>231</v>
      </c>
    </row>
    <row r="247" spans="1:2" ht="15" x14ac:dyDescent="0.25">
      <c r="A247" s="91" t="s">
        <v>476</v>
      </c>
      <c r="B247" s="91" t="s">
        <v>231</v>
      </c>
    </row>
    <row r="248" spans="1:2" ht="15" x14ac:dyDescent="0.25">
      <c r="A248" s="91" t="s">
        <v>477</v>
      </c>
      <c r="B248" s="91" t="s">
        <v>231</v>
      </c>
    </row>
    <row r="249" spans="1:2" ht="15" x14ac:dyDescent="0.25">
      <c r="A249" s="91" t="s">
        <v>478</v>
      </c>
      <c r="B249" s="91" t="s">
        <v>231</v>
      </c>
    </row>
    <row r="250" spans="1:2" ht="15" x14ac:dyDescent="0.25">
      <c r="A250" s="91" t="s">
        <v>479</v>
      </c>
      <c r="B250" s="91" t="s">
        <v>231</v>
      </c>
    </row>
    <row r="251" spans="1:2" ht="15" x14ac:dyDescent="0.25">
      <c r="A251" s="91" t="s">
        <v>480</v>
      </c>
      <c r="B251" s="91" t="s">
        <v>231</v>
      </c>
    </row>
    <row r="252" spans="1:2" ht="15" x14ac:dyDescent="0.25">
      <c r="A252" s="91" t="s">
        <v>481</v>
      </c>
      <c r="B252" s="91" t="s">
        <v>231</v>
      </c>
    </row>
    <row r="253" spans="1:2" ht="15" x14ac:dyDescent="0.25">
      <c r="A253" s="91" t="s">
        <v>482</v>
      </c>
      <c r="B253" s="91" t="s">
        <v>231</v>
      </c>
    </row>
    <row r="254" spans="1:2" ht="15" x14ac:dyDescent="0.25">
      <c r="A254" s="91" t="s">
        <v>483</v>
      </c>
      <c r="B254" s="91" t="s">
        <v>231</v>
      </c>
    </row>
    <row r="255" spans="1:2" ht="15" x14ac:dyDescent="0.25">
      <c r="A255" s="91" t="s">
        <v>484</v>
      </c>
      <c r="B255" s="91" t="s">
        <v>231</v>
      </c>
    </row>
    <row r="256" spans="1:2" ht="15" x14ac:dyDescent="0.25">
      <c r="A256" s="91" t="s">
        <v>485</v>
      </c>
      <c r="B256" s="91" t="s">
        <v>231</v>
      </c>
    </row>
    <row r="257" spans="1:2" ht="15" x14ac:dyDescent="0.25">
      <c r="A257" s="91" t="s">
        <v>486</v>
      </c>
      <c r="B257" s="91" t="s">
        <v>231</v>
      </c>
    </row>
    <row r="258" spans="1:2" ht="15" x14ac:dyDescent="0.25">
      <c r="A258" s="91" t="s">
        <v>487</v>
      </c>
      <c r="B258" s="91" t="s">
        <v>231</v>
      </c>
    </row>
    <row r="259" spans="1:2" ht="15" x14ac:dyDescent="0.25">
      <c r="A259" s="91" t="s">
        <v>488</v>
      </c>
      <c r="B259" s="91" t="s">
        <v>231</v>
      </c>
    </row>
    <row r="260" spans="1:2" ht="15" x14ac:dyDescent="0.25">
      <c r="A260" s="91" t="s">
        <v>489</v>
      </c>
      <c r="B260" s="91" t="s">
        <v>231</v>
      </c>
    </row>
    <row r="261" spans="1:2" ht="15" x14ac:dyDescent="0.25">
      <c r="A261" s="91" t="s">
        <v>490</v>
      </c>
      <c r="B261" s="91" t="s">
        <v>231</v>
      </c>
    </row>
    <row r="262" spans="1:2" ht="15" x14ac:dyDescent="0.25">
      <c r="A262" s="91" t="s">
        <v>491</v>
      </c>
      <c r="B262" s="91" t="s">
        <v>231</v>
      </c>
    </row>
    <row r="263" spans="1:2" ht="15" x14ac:dyDescent="0.25">
      <c r="A263" s="91" t="s">
        <v>492</v>
      </c>
      <c r="B263" s="91" t="s">
        <v>231</v>
      </c>
    </row>
    <row r="264" spans="1:2" ht="15" x14ac:dyDescent="0.25">
      <c r="A264" s="91" t="s">
        <v>493</v>
      </c>
      <c r="B264" s="91" t="s">
        <v>231</v>
      </c>
    </row>
    <row r="265" spans="1:2" ht="15" x14ac:dyDescent="0.25">
      <c r="A265" s="91" t="s">
        <v>494</v>
      </c>
      <c r="B265" s="91" t="s">
        <v>231</v>
      </c>
    </row>
    <row r="266" spans="1:2" ht="15" x14ac:dyDescent="0.25">
      <c r="A266" s="91" t="s">
        <v>495</v>
      </c>
      <c r="B266" s="91" t="s">
        <v>231</v>
      </c>
    </row>
    <row r="267" spans="1:2" ht="15" x14ac:dyDescent="0.25">
      <c r="A267" s="91" t="s">
        <v>496</v>
      </c>
      <c r="B267" s="91" t="s">
        <v>231</v>
      </c>
    </row>
    <row r="268" spans="1:2" ht="15" x14ac:dyDescent="0.25">
      <c r="A268" s="91" t="s">
        <v>497</v>
      </c>
      <c r="B268" s="91" t="s">
        <v>231</v>
      </c>
    </row>
    <row r="269" spans="1:2" ht="15" x14ac:dyDescent="0.25">
      <c r="A269" s="91" t="s">
        <v>498</v>
      </c>
      <c r="B269" s="91" t="s">
        <v>231</v>
      </c>
    </row>
    <row r="270" spans="1:2" ht="15" x14ac:dyDescent="0.25">
      <c r="A270" s="91" t="s">
        <v>499</v>
      </c>
      <c r="B270" s="91" t="s">
        <v>231</v>
      </c>
    </row>
    <row r="271" spans="1:2" ht="15" x14ac:dyDescent="0.25">
      <c r="A271" s="91" t="s">
        <v>500</v>
      </c>
      <c r="B271" s="91" t="s">
        <v>231</v>
      </c>
    </row>
    <row r="272" spans="1:2" ht="15" x14ac:dyDescent="0.25">
      <c r="A272" s="91" t="s">
        <v>501</v>
      </c>
      <c r="B272" s="91" t="s">
        <v>231</v>
      </c>
    </row>
    <row r="273" spans="1:2" ht="15" x14ac:dyDescent="0.25">
      <c r="A273" s="91" t="s">
        <v>502</v>
      </c>
      <c r="B273" s="91" t="s">
        <v>231</v>
      </c>
    </row>
    <row r="274" spans="1:2" ht="15" x14ac:dyDescent="0.25">
      <c r="A274" s="91" t="s">
        <v>503</v>
      </c>
      <c r="B274" s="91" t="s">
        <v>231</v>
      </c>
    </row>
    <row r="275" spans="1:2" ht="15" x14ac:dyDescent="0.25">
      <c r="A275" s="91" t="s">
        <v>504</v>
      </c>
      <c r="B275" s="91" t="s">
        <v>231</v>
      </c>
    </row>
    <row r="276" spans="1:2" ht="15" x14ac:dyDescent="0.25">
      <c r="A276" s="91" t="s">
        <v>505</v>
      </c>
      <c r="B276" s="91" t="s">
        <v>231</v>
      </c>
    </row>
    <row r="277" spans="1:2" ht="15" x14ac:dyDescent="0.25">
      <c r="A277" s="91" t="s">
        <v>506</v>
      </c>
      <c r="B277" s="91" t="s">
        <v>231</v>
      </c>
    </row>
    <row r="278" spans="1:2" ht="15" x14ac:dyDescent="0.25">
      <c r="A278" s="91" t="s">
        <v>507</v>
      </c>
      <c r="B278" s="91" t="s">
        <v>231</v>
      </c>
    </row>
    <row r="279" spans="1:2" ht="15" x14ac:dyDescent="0.25">
      <c r="A279" s="91" t="s">
        <v>508</v>
      </c>
      <c r="B279" s="91" t="s">
        <v>231</v>
      </c>
    </row>
    <row r="280" spans="1:2" ht="15" x14ac:dyDescent="0.25">
      <c r="A280" s="91" t="s">
        <v>509</v>
      </c>
      <c r="B280" s="91" t="s">
        <v>231</v>
      </c>
    </row>
    <row r="281" spans="1:2" ht="15" x14ac:dyDescent="0.25">
      <c r="A281" s="91" t="s">
        <v>510</v>
      </c>
      <c r="B281" s="91" t="s">
        <v>231</v>
      </c>
    </row>
    <row r="282" spans="1:2" ht="15" x14ac:dyDescent="0.25">
      <c r="A282" s="91" t="s">
        <v>511</v>
      </c>
      <c r="B282" s="91" t="s">
        <v>231</v>
      </c>
    </row>
    <row r="283" spans="1:2" ht="15" x14ac:dyDescent="0.25">
      <c r="A283" s="91" t="s">
        <v>512</v>
      </c>
      <c r="B283" s="91" t="s">
        <v>231</v>
      </c>
    </row>
    <row r="284" spans="1:2" ht="15" x14ac:dyDescent="0.25">
      <c r="A284" s="91" t="s">
        <v>513</v>
      </c>
      <c r="B284" s="91" t="s">
        <v>231</v>
      </c>
    </row>
    <row r="285" spans="1:2" ht="15" x14ac:dyDescent="0.25">
      <c r="A285" s="91" t="s">
        <v>514</v>
      </c>
      <c r="B285" s="91" t="s">
        <v>231</v>
      </c>
    </row>
    <row r="286" spans="1:2" ht="15" x14ac:dyDescent="0.25">
      <c r="A286" s="91" t="s">
        <v>515</v>
      </c>
      <c r="B286" s="91" t="s">
        <v>231</v>
      </c>
    </row>
    <row r="287" spans="1:2" ht="15" x14ac:dyDescent="0.25">
      <c r="A287" s="91" t="s">
        <v>516</v>
      </c>
      <c r="B287" s="91" t="s">
        <v>231</v>
      </c>
    </row>
    <row r="288" spans="1:2" ht="15" x14ac:dyDescent="0.25">
      <c r="A288" s="91" t="s">
        <v>517</v>
      </c>
      <c r="B288" s="91" t="s">
        <v>231</v>
      </c>
    </row>
    <row r="289" spans="1:2" ht="15" x14ac:dyDescent="0.25">
      <c r="A289" s="91" t="s">
        <v>518</v>
      </c>
      <c r="B289" s="91" t="s">
        <v>231</v>
      </c>
    </row>
    <row r="290" spans="1:2" ht="15" x14ac:dyDescent="0.25">
      <c r="A290" s="91" t="s">
        <v>519</v>
      </c>
      <c r="B290" s="91" t="s">
        <v>231</v>
      </c>
    </row>
    <row r="291" spans="1:2" ht="15" x14ac:dyDescent="0.25">
      <c r="A291" s="91" t="s">
        <v>520</v>
      </c>
      <c r="B291" s="91" t="s">
        <v>231</v>
      </c>
    </row>
    <row r="292" spans="1:2" ht="15" x14ac:dyDescent="0.25">
      <c r="A292" s="91" t="s">
        <v>521</v>
      </c>
      <c r="B292" s="91" t="s">
        <v>231</v>
      </c>
    </row>
    <row r="293" spans="1:2" ht="15" x14ac:dyDescent="0.25">
      <c r="A293" s="91" t="s">
        <v>522</v>
      </c>
      <c r="B293" s="91" t="s">
        <v>231</v>
      </c>
    </row>
    <row r="294" spans="1:2" ht="15" x14ac:dyDescent="0.25">
      <c r="A294" s="91" t="s">
        <v>523</v>
      </c>
      <c r="B294" s="91" t="s">
        <v>231</v>
      </c>
    </row>
    <row r="295" spans="1:2" ht="15" x14ac:dyDescent="0.25">
      <c r="A295" s="91" t="s">
        <v>524</v>
      </c>
      <c r="B295" s="91" t="s">
        <v>231</v>
      </c>
    </row>
    <row r="296" spans="1:2" ht="15" x14ac:dyDescent="0.25">
      <c r="A296" s="91" t="s">
        <v>525</v>
      </c>
      <c r="B296" s="91" t="s">
        <v>231</v>
      </c>
    </row>
    <row r="297" spans="1:2" ht="15" x14ac:dyDescent="0.25">
      <c r="A297" s="91" t="s">
        <v>526</v>
      </c>
      <c r="B297" s="91" t="s">
        <v>231</v>
      </c>
    </row>
    <row r="298" spans="1:2" ht="15" x14ac:dyDescent="0.25">
      <c r="A298" s="91" t="s">
        <v>527</v>
      </c>
      <c r="B298" s="91" t="s">
        <v>231</v>
      </c>
    </row>
    <row r="299" spans="1:2" ht="15" x14ac:dyDescent="0.25">
      <c r="A299" s="91" t="s">
        <v>528</v>
      </c>
      <c r="B299" s="91" t="s">
        <v>231</v>
      </c>
    </row>
    <row r="300" spans="1:2" ht="15" x14ac:dyDescent="0.25">
      <c r="A300" s="91" t="s">
        <v>529</v>
      </c>
      <c r="B300" s="91" t="s">
        <v>231</v>
      </c>
    </row>
    <row r="301" spans="1:2" ht="15" x14ac:dyDescent="0.25">
      <c r="A301" s="91" t="s">
        <v>530</v>
      </c>
      <c r="B301" s="91" t="s">
        <v>231</v>
      </c>
    </row>
    <row r="302" spans="1:2" ht="15" x14ac:dyDescent="0.25">
      <c r="A302" s="91" t="s">
        <v>531</v>
      </c>
      <c r="B302" s="91" t="s">
        <v>231</v>
      </c>
    </row>
    <row r="303" spans="1:2" ht="15" x14ac:dyDescent="0.25">
      <c r="A303" s="91" t="s">
        <v>532</v>
      </c>
      <c r="B303" s="91" t="s">
        <v>231</v>
      </c>
    </row>
    <row r="304" spans="1:2" ht="15" x14ac:dyDescent="0.25">
      <c r="A304" s="91" t="s">
        <v>533</v>
      </c>
      <c r="B304" s="91" t="s">
        <v>231</v>
      </c>
    </row>
    <row r="305" spans="1:2" ht="15" x14ac:dyDescent="0.25">
      <c r="A305" s="91" t="s">
        <v>534</v>
      </c>
      <c r="B305" s="91" t="s">
        <v>231</v>
      </c>
    </row>
    <row r="306" spans="1:2" ht="15" x14ac:dyDescent="0.25">
      <c r="A306" s="91" t="s">
        <v>535</v>
      </c>
      <c r="B306" s="91" t="s">
        <v>231</v>
      </c>
    </row>
    <row r="307" spans="1:2" ht="15" x14ac:dyDescent="0.25">
      <c r="A307" s="91" t="s">
        <v>536</v>
      </c>
      <c r="B307" s="91" t="s">
        <v>231</v>
      </c>
    </row>
    <row r="308" spans="1:2" ht="15" x14ac:dyDescent="0.25">
      <c r="A308" s="91" t="s">
        <v>537</v>
      </c>
      <c r="B308" s="91" t="s">
        <v>231</v>
      </c>
    </row>
    <row r="309" spans="1:2" ht="15" x14ac:dyDescent="0.25">
      <c r="A309" s="91" t="s">
        <v>538</v>
      </c>
      <c r="B309" s="91" t="s">
        <v>231</v>
      </c>
    </row>
    <row r="310" spans="1:2" ht="15" x14ac:dyDescent="0.25">
      <c r="A310" s="91" t="s">
        <v>539</v>
      </c>
      <c r="B310" s="91" t="s">
        <v>231</v>
      </c>
    </row>
    <row r="311" spans="1:2" ht="15" x14ac:dyDescent="0.25">
      <c r="A311" s="91" t="s">
        <v>540</v>
      </c>
      <c r="B311" s="91" t="s">
        <v>231</v>
      </c>
    </row>
    <row r="312" spans="1:2" ht="15" x14ac:dyDescent="0.25">
      <c r="A312" s="91" t="s">
        <v>541</v>
      </c>
      <c r="B312" s="91" t="s">
        <v>231</v>
      </c>
    </row>
    <row r="313" spans="1:2" ht="15" x14ac:dyDescent="0.25">
      <c r="A313" s="91" t="s">
        <v>542</v>
      </c>
      <c r="B313" s="91" t="s">
        <v>231</v>
      </c>
    </row>
    <row r="314" spans="1:2" ht="15" x14ac:dyDescent="0.25">
      <c r="A314" s="91" t="s">
        <v>543</v>
      </c>
      <c r="B314" s="91" t="s">
        <v>231</v>
      </c>
    </row>
    <row r="315" spans="1:2" ht="15" x14ac:dyDescent="0.25">
      <c r="A315" s="91" t="s">
        <v>544</v>
      </c>
      <c r="B315" s="91" t="s">
        <v>231</v>
      </c>
    </row>
    <row r="316" spans="1:2" ht="15" x14ac:dyDescent="0.25">
      <c r="A316" s="91" t="s">
        <v>545</v>
      </c>
      <c r="B316" s="91" t="s">
        <v>231</v>
      </c>
    </row>
    <row r="317" spans="1:2" ht="15" x14ac:dyDescent="0.25">
      <c r="A317" s="91" t="s">
        <v>546</v>
      </c>
      <c r="B317" s="91" t="s">
        <v>231</v>
      </c>
    </row>
    <row r="318" spans="1:2" ht="15" x14ac:dyDescent="0.25">
      <c r="A318" s="91" t="s">
        <v>547</v>
      </c>
      <c r="B318" s="91" t="s">
        <v>231</v>
      </c>
    </row>
    <row r="319" spans="1:2" ht="15" x14ac:dyDescent="0.25">
      <c r="A319" s="91" t="s">
        <v>548</v>
      </c>
      <c r="B319" s="91" t="s">
        <v>231</v>
      </c>
    </row>
    <row r="320" spans="1:2" ht="15" x14ac:dyDescent="0.25">
      <c r="A320" s="91" t="s">
        <v>549</v>
      </c>
      <c r="B320" s="91" t="s">
        <v>231</v>
      </c>
    </row>
    <row r="321" spans="1:2" ht="15" x14ac:dyDescent="0.25">
      <c r="A321" s="91" t="s">
        <v>550</v>
      </c>
      <c r="B321" s="91" t="s">
        <v>231</v>
      </c>
    </row>
    <row r="322" spans="1:2" ht="15" x14ac:dyDescent="0.25">
      <c r="A322" s="91" t="s">
        <v>551</v>
      </c>
      <c r="B322" s="91" t="s">
        <v>231</v>
      </c>
    </row>
    <row r="323" spans="1:2" ht="15" x14ac:dyDescent="0.25">
      <c r="A323" s="91" t="s">
        <v>552</v>
      </c>
      <c r="B323" s="91" t="s">
        <v>231</v>
      </c>
    </row>
    <row r="324" spans="1:2" ht="15" x14ac:dyDescent="0.25">
      <c r="A324" s="91" t="s">
        <v>553</v>
      </c>
      <c r="B324" s="91" t="s">
        <v>231</v>
      </c>
    </row>
    <row r="325" spans="1:2" ht="15" x14ac:dyDescent="0.25">
      <c r="A325" s="91" t="s">
        <v>554</v>
      </c>
      <c r="B325" s="91" t="s">
        <v>231</v>
      </c>
    </row>
    <row r="326" spans="1:2" ht="15" x14ac:dyDescent="0.25">
      <c r="A326" s="91" t="s">
        <v>555</v>
      </c>
      <c r="B326" s="91" t="s">
        <v>231</v>
      </c>
    </row>
    <row r="327" spans="1:2" ht="15" x14ac:dyDescent="0.25">
      <c r="A327" s="91" t="s">
        <v>556</v>
      </c>
      <c r="B327" s="91" t="s">
        <v>231</v>
      </c>
    </row>
    <row r="328" spans="1:2" ht="15" x14ac:dyDescent="0.25">
      <c r="A328" s="91" t="s">
        <v>557</v>
      </c>
      <c r="B328" s="91" t="s">
        <v>231</v>
      </c>
    </row>
    <row r="329" spans="1:2" ht="15" x14ac:dyDescent="0.25">
      <c r="A329" s="91" t="s">
        <v>558</v>
      </c>
      <c r="B329" s="91" t="s">
        <v>231</v>
      </c>
    </row>
    <row r="330" spans="1:2" ht="15" x14ac:dyDescent="0.25">
      <c r="A330" s="91" t="s">
        <v>559</v>
      </c>
      <c r="B330" s="91" t="s">
        <v>231</v>
      </c>
    </row>
    <row r="331" spans="1:2" ht="15" x14ac:dyDescent="0.25">
      <c r="A331" s="91" t="s">
        <v>560</v>
      </c>
      <c r="B331" s="91" t="s">
        <v>231</v>
      </c>
    </row>
    <row r="332" spans="1:2" ht="15" x14ac:dyDescent="0.25">
      <c r="A332" s="91" t="s">
        <v>561</v>
      </c>
      <c r="B332" s="91" t="s">
        <v>231</v>
      </c>
    </row>
    <row r="333" spans="1:2" ht="15" x14ac:dyDescent="0.25">
      <c r="A333" s="91" t="s">
        <v>562</v>
      </c>
      <c r="B333" s="91" t="s">
        <v>231</v>
      </c>
    </row>
    <row r="334" spans="1:2" ht="15" x14ac:dyDescent="0.25">
      <c r="A334" s="91" t="s">
        <v>563</v>
      </c>
      <c r="B334" s="91" t="s">
        <v>231</v>
      </c>
    </row>
    <row r="335" spans="1:2" ht="15" x14ac:dyDescent="0.25">
      <c r="A335" s="91" t="s">
        <v>564</v>
      </c>
      <c r="B335" s="91" t="s">
        <v>231</v>
      </c>
    </row>
    <row r="336" spans="1:2" ht="15" x14ac:dyDescent="0.25">
      <c r="A336" s="91" t="s">
        <v>565</v>
      </c>
      <c r="B336" s="91" t="s">
        <v>231</v>
      </c>
    </row>
    <row r="337" spans="1:2" ht="15" x14ac:dyDescent="0.25">
      <c r="A337" s="91" t="s">
        <v>566</v>
      </c>
      <c r="B337" s="91" t="s">
        <v>231</v>
      </c>
    </row>
    <row r="338" spans="1:2" ht="15" x14ac:dyDescent="0.25">
      <c r="A338" s="91" t="s">
        <v>567</v>
      </c>
      <c r="B338" s="91" t="s">
        <v>231</v>
      </c>
    </row>
    <row r="339" spans="1:2" ht="15" x14ac:dyDescent="0.25">
      <c r="A339" s="91" t="s">
        <v>568</v>
      </c>
      <c r="B339" s="91" t="s">
        <v>231</v>
      </c>
    </row>
    <row r="340" spans="1:2" ht="15" x14ac:dyDescent="0.25">
      <c r="A340" s="91" t="s">
        <v>569</v>
      </c>
      <c r="B340" s="91" t="s">
        <v>231</v>
      </c>
    </row>
    <row r="341" spans="1:2" ht="15" x14ac:dyDescent="0.25">
      <c r="A341" s="91" t="s">
        <v>570</v>
      </c>
      <c r="B341" s="91" t="s">
        <v>231</v>
      </c>
    </row>
    <row r="342" spans="1:2" ht="15" x14ac:dyDescent="0.25">
      <c r="A342" s="91" t="s">
        <v>571</v>
      </c>
      <c r="B342" s="91" t="s">
        <v>231</v>
      </c>
    </row>
    <row r="343" spans="1:2" ht="15" x14ac:dyDescent="0.25">
      <c r="A343" s="91" t="s">
        <v>572</v>
      </c>
      <c r="B343" s="91" t="s">
        <v>231</v>
      </c>
    </row>
    <row r="344" spans="1:2" ht="15" x14ac:dyDescent="0.25">
      <c r="A344" s="91" t="s">
        <v>573</v>
      </c>
      <c r="B344" s="91" t="s">
        <v>231</v>
      </c>
    </row>
    <row r="345" spans="1:2" ht="15" x14ac:dyDescent="0.25">
      <c r="A345" s="91" t="s">
        <v>574</v>
      </c>
      <c r="B345" s="91" t="s">
        <v>231</v>
      </c>
    </row>
    <row r="346" spans="1:2" ht="15" x14ac:dyDescent="0.25">
      <c r="A346" s="91" t="s">
        <v>575</v>
      </c>
      <c r="B346" s="91" t="s">
        <v>231</v>
      </c>
    </row>
    <row r="347" spans="1:2" ht="15" x14ac:dyDescent="0.25">
      <c r="A347" s="91" t="s">
        <v>576</v>
      </c>
      <c r="B347" s="91" t="s">
        <v>231</v>
      </c>
    </row>
    <row r="348" spans="1:2" ht="15" x14ac:dyDescent="0.25">
      <c r="A348" s="91" t="s">
        <v>577</v>
      </c>
      <c r="B348" s="91" t="s">
        <v>231</v>
      </c>
    </row>
    <row r="349" spans="1:2" ht="15" x14ac:dyDescent="0.25">
      <c r="A349" s="91" t="s">
        <v>578</v>
      </c>
      <c r="B349" s="91" t="s">
        <v>231</v>
      </c>
    </row>
    <row r="350" spans="1:2" ht="15" x14ac:dyDescent="0.25">
      <c r="A350" s="91" t="s">
        <v>579</v>
      </c>
      <c r="B350" s="91" t="s">
        <v>231</v>
      </c>
    </row>
    <row r="351" spans="1:2" ht="15" x14ac:dyDescent="0.25">
      <c r="A351" s="91" t="s">
        <v>580</v>
      </c>
      <c r="B351" s="91" t="s">
        <v>231</v>
      </c>
    </row>
    <row r="352" spans="1:2" ht="15" x14ac:dyDescent="0.25">
      <c r="A352" s="91" t="s">
        <v>581</v>
      </c>
      <c r="B352" s="91" t="s">
        <v>231</v>
      </c>
    </row>
    <row r="353" spans="1:2" ht="15" x14ac:dyDescent="0.25">
      <c r="A353" s="91" t="s">
        <v>582</v>
      </c>
      <c r="B353" s="91" t="s">
        <v>231</v>
      </c>
    </row>
    <row r="354" spans="1:2" ht="15" x14ac:dyDescent="0.25">
      <c r="A354" s="91" t="s">
        <v>583</v>
      </c>
      <c r="B354" s="91" t="s">
        <v>231</v>
      </c>
    </row>
    <row r="355" spans="1:2" ht="15" x14ac:dyDescent="0.25">
      <c r="A355" s="91" t="s">
        <v>584</v>
      </c>
      <c r="B355" s="91" t="s">
        <v>231</v>
      </c>
    </row>
    <row r="356" spans="1:2" ht="15" x14ac:dyDescent="0.25">
      <c r="A356" s="91" t="s">
        <v>585</v>
      </c>
      <c r="B356" s="91" t="s">
        <v>231</v>
      </c>
    </row>
    <row r="357" spans="1:2" ht="15" x14ac:dyDescent="0.25">
      <c r="A357" s="91" t="s">
        <v>586</v>
      </c>
      <c r="B357" s="91" t="s">
        <v>231</v>
      </c>
    </row>
    <row r="358" spans="1:2" ht="15" x14ac:dyDescent="0.25">
      <c r="A358" s="91" t="s">
        <v>587</v>
      </c>
      <c r="B358" s="91" t="s">
        <v>231</v>
      </c>
    </row>
    <row r="359" spans="1:2" ht="15" x14ac:dyDescent="0.25">
      <c r="A359" s="91" t="s">
        <v>588</v>
      </c>
      <c r="B359" s="91" t="s">
        <v>231</v>
      </c>
    </row>
    <row r="360" spans="1:2" ht="15" x14ac:dyDescent="0.25">
      <c r="A360" s="91" t="s">
        <v>589</v>
      </c>
      <c r="B360" s="91" t="s">
        <v>231</v>
      </c>
    </row>
    <row r="361" spans="1:2" ht="15" x14ac:dyDescent="0.25">
      <c r="A361" s="91" t="s">
        <v>590</v>
      </c>
      <c r="B361" s="91" t="s">
        <v>231</v>
      </c>
    </row>
    <row r="362" spans="1:2" ht="15" x14ac:dyDescent="0.25">
      <c r="A362" s="91" t="s">
        <v>591</v>
      </c>
      <c r="B362" s="91" t="s">
        <v>231</v>
      </c>
    </row>
    <row r="363" spans="1:2" ht="15" x14ac:dyDescent="0.25">
      <c r="A363" s="91" t="s">
        <v>592</v>
      </c>
      <c r="B363" s="91" t="s">
        <v>231</v>
      </c>
    </row>
    <row r="364" spans="1:2" ht="15" x14ac:dyDescent="0.25">
      <c r="A364" s="91" t="s">
        <v>593</v>
      </c>
      <c r="B364" s="91" t="s">
        <v>231</v>
      </c>
    </row>
    <row r="365" spans="1:2" ht="15" x14ac:dyDescent="0.25">
      <c r="A365" s="91" t="s">
        <v>594</v>
      </c>
      <c r="B365" s="91" t="s">
        <v>231</v>
      </c>
    </row>
    <row r="366" spans="1:2" ht="15" x14ac:dyDescent="0.25">
      <c r="A366" s="91" t="s">
        <v>595</v>
      </c>
      <c r="B366" s="91" t="s">
        <v>231</v>
      </c>
    </row>
    <row r="367" spans="1:2" ht="15" x14ac:dyDescent="0.25">
      <c r="A367" s="91" t="s">
        <v>596</v>
      </c>
      <c r="B367" s="91" t="s">
        <v>231</v>
      </c>
    </row>
    <row r="368" spans="1:2" ht="15" x14ac:dyDescent="0.25">
      <c r="A368" s="91" t="s">
        <v>597</v>
      </c>
      <c r="B368" s="91" t="s">
        <v>231</v>
      </c>
    </row>
    <row r="369" spans="1:2" ht="15" x14ac:dyDescent="0.25">
      <c r="A369" s="91" t="s">
        <v>598</v>
      </c>
      <c r="B369" s="91" t="s">
        <v>231</v>
      </c>
    </row>
    <row r="370" spans="1:2" ht="15" x14ac:dyDescent="0.25">
      <c r="A370" s="91" t="s">
        <v>599</v>
      </c>
      <c r="B370" s="91" t="s">
        <v>231</v>
      </c>
    </row>
    <row r="371" spans="1:2" ht="15" x14ac:dyDescent="0.25">
      <c r="A371" s="91" t="s">
        <v>600</v>
      </c>
      <c r="B371" s="91" t="s">
        <v>231</v>
      </c>
    </row>
    <row r="372" spans="1:2" ht="15" x14ac:dyDescent="0.25">
      <c r="A372" s="91" t="s">
        <v>601</v>
      </c>
      <c r="B372" s="91" t="s">
        <v>231</v>
      </c>
    </row>
    <row r="373" spans="1:2" ht="15" x14ac:dyDescent="0.25">
      <c r="A373" s="91" t="s">
        <v>602</v>
      </c>
      <c r="B373" s="91" t="s">
        <v>231</v>
      </c>
    </row>
    <row r="374" spans="1:2" ht="15" x14ac:dyDescent="0.25">
      <c r="A374" s="91" t="s">
        <v>603</v>
      </c>
      <c r="B374" s="91" t="s">
        <v>231</v>
      </c>
    </row>
    <row r="375" spans="1:2" ht="15" x14ac:dyDescent="0.25">
      <c r="A375" s="91" t="s">
        <v>604</v>
      </c>
      <c r="B375" s="91" t="s">
        <v>231</v>
      </c>
    </row>
    <row r="376" spans="1:2" ht="15" x14ac:dyDescent="0.25">
      <c r="A376" s="91" t="s">
        <v>605</v>
      </c>
      <c r="B376" s="91" t="s">
        <v>231</v>
      </c>
    </row>
    <row r="377" spans="1:2" ht="15" x14ac:dyDescent="0.25">
      <c r="A377" s="91" t="s">
        <v>606</v>
      </c>
      <c r="B377" s="91" t="s">
        <v>231</v>
      </c>
    </row>
    <row r="378" spans="1:2" ht="15" x14ac:dyDescent="0.25">
      <c r="A378" s="91" t="s">
        <v>607</v>
      </c>
      <c r="B378" s="91" t="s">
        <v>231</v>
      </c>
    </row>
    <row r="379" spans="1:2" ht="15" x14ac:dyDescent="0.25">
      <c r="A379" s="91" t="s">
        <v>608</v>
      </c>
      <c r="B379" s="91" t="s">
        <v>231</v>
      </c>
    </row>
    <row r="380" spans="1:2" ht="15" x14ac:dyDescent="0.25">
      <c r="A380" s="91" t="s">
        <v>609</v>
      </c>
      <c r="B380" s="91" t="s">
        <v>231</v>
      </c>
    </row>
    <row r="381" spans="1:2" ht="15" x14ac:dyDescent="0.25">
      <c r="A381" s="91" t="s">
        <v>610</v>
      </c>
      <c r="B381" s="91" t="s">
        <v>231</v>
      </c>
    </row>
    <row r="382" spans="1:2" ht="15" x14ac:dyDescent="0.25">
      <c r="A382" s="91" t="s">
        <v>611</v>
      </c>
      <c r="B382" s="91" t="s">
        <v>231</v>
      </c>
    </row>
    <row r="383" spans="1:2" ht="15" x14ac:dyDescent="0.25">
      <c r="A383" s="91" t="s">
        <v>612</v>
      </c>
      <c r="B383" s="91" t="s">
        <v>231</v>
      </c>
    </row>
    <row r="384" spans="1:2" ht="15" x14ac:dyDescent="0.25">
      <c r="A384" s="91" t="s">
        <v>613</v>
      </c>
      <c r="B384" s="91" t="s">
        <v>231</v>
      </c>
    </row>
    <row r="385" spans="1:2" ht="15" x14ac:dyDescent="0.25">
      <c r="A385" s="91" t="s">
        <v>614</v>
      </c>
      <c r="B385" s="91" t="s">
        <v>231</v>
      </c>
    </row>
    <row r="386" spans="1:2" ht="15" x14ac:dyDescent="0.25">
      <c r="A386" s="91" t="s">
        <v>615</v>
      </c>
      <c r="B386" s="91" t="s">
        <v>231</v>
      </c>
    </row>
    <row r="387" spans="1:2" ht="15" x14ac:dyDescent="0.25">
      <c r="A387" s="91" t="s">
        <v>616</v>
      </c>
      <c r="B387" s="91" t="s">
        <v>231</v>
      </c>
    </row>
    <row r="388" spans="1:2" ht="15" x14ac:dyDescent="0.25">
      <c r="A388" s="91" t="s">
        <v>617</v>
      </c>
      <c r="B388" s="91" t="s">
        <v>231</v>
      </c>
    </row>
    <row r="389" spans="1:2" ht="15" x14ac:dyDescent="0.25">
      <c r="A389" s="91" t="s">
        <v>618</v>
      </c>
      <c r="B389" s="91" t="s">
        <v>231</v>
      </c>
    </row>
    <row r="390" spans="1:2" ht="15" x14ac:dyDescent="0.25">
      <c r="A390" s="91" t="s">
        <v>619</v>
      </c>
      <c r="B390" s="91" t="s">
        <v>231</v>
      </c>
    </row>
    <row r="391" spans="1:2" ht="15" x14ac:dyDescent="0.25">
      <c r="A391" s="91" t="s">
        <v>620</v>
      </c>
      <c r="B391" s="91" t="s">
        <v>231</v>
      </c>
    </row>
    <row r="392" spans="1:2" ht="15" x14ac:dyDescent="0.25">
      <c r="A392" s="91" t="s">
        <v>621</v>
      </c>
      <c r="B392" s="91" t="s">
        <v>231</v>
      </c>
    </row>
    <row r="393" spans="1:2" ht="15" x14ac:dyDescent="0.25">
      <c r="A393" s="91" t="s">
        <v>622</v>
      </c>
      <c r="B393" s="91" t="s">
        <v>231</v>
      </c>
    </row>
    <row r="394" spans="1:2" ht="15" x14ac:dyDescent="0.25">
      <c r="A394" s="91" t="s">
        <v>623</v>
      </c>
      <c r="B394" s="91" t="s">
        <v>231</v>
      </c>
    </row>
    <row r="395" spans="1:2" ht="15" x14ac:dyDescent="0.25">
      <c r="A395" s="91" t="s">
        <v>624</v>
      </c>
      <c r="B395" s="91" t="s">
        <v>231</v>
      </c>
    </row>
    <row r="396" spans="1:2" ht="15" x14ac:dyDescent="0.25">
      <c r="A396" s="91" t="s">
        <v>625</v>
      </c>
      <c r="B396" s="91" t="s">
        <v>231</v>
      </c>
    </row>
    <row r="397" spans="1:2" ht="15" x14ac:dyDescent="0.25">
      <c r="A397" s="91" t="s">
        <v>626</v>
      </c>
      <c r="B397" s="91" t="s">
        <v>231</v>
      </c>
    </row>
    <row r="398" spans="1:2" ht="15" x14ac:dyDescent="0.25">
      <c r="A398" s="91" t="s">
        <v>627</v>
      </c>
      <c r="B398" s="91" t="s">
        <v>231</v>
      </c>
    </row>
    <row r="399" spans="1:2" ht="15" x14ac:dyDescent="0.25">
      <c r="A399" s="91" t="s">
        <v>628</v>
      </c>
      <c r="B399" s="91" t="s">
        <v>231</v>
      </c>
    </row>
    <row r="400" spans="1:2" ht="15" x14ac:dyDescent="0.25">
      <c r="A400" s="91" t="s">
        <v>629</v>
      </c>
      <c r="B400" s="91" t="s">
        <v>231</v>
      </c>
    </row>
    <row r="401" spans="1:2" ht="15" x14ac:dyDescent="0.25">
      <c r="A401" s="91" t="s">
        <v>630</v>
      </c>
      <c r="B401" s="91" t="s">
        <v>231</v>
      </c>
    </row>
    <row r="402" spans="1:2" ht="15" x14ac:dyDescent="0.25">
      <c r="A402" s="91" t="s">
        <v>631</v>
      </c>
      <c r="B402" s="91" t="s">
        <v>231</v>
      </c>
    </row>
    <row r="403" spans="1:2" ht="15" x14ac:dyDescent="0.25">
      <c r="A403" s="91" t="s">
        <v>632</v>
      </c>
      <c r="B403" s="91" t="s">
        <v>231</v>
      </c>
    </row>
    <row r="404" spans="1:2" ht="15" x14ac:dyDescent="0.25">
      <c r="A404" s="91" t="s">
        <v>633</v>
      </c>
      <c r="B404" s="91" t="s">
        <v>231</v>
      </c>
    </row>
    <row r="405" spans="1:2" ht="15" x14ac:dyDescent="0.25">
      <c r="A405" s="91" t="s">
        <v>634</v>
      </c>
      <c r="B405" s="91" t="s">
        <v>231</v>
      </c>
    </row>
    <row r="406" spans="1:2" ht="15" x14ac:dyDescent="0.25">
      <c r="A406" s="91" t="s">
        <v>635</v>
      </c>
      <c r="B406" s="91" t="s">
        <v>231</v>
      </c>
    </row>
    <row r="407" spans="1:2" ht="15" x14ac:dyDescent="0.25">
      <c r="A407" s="91" t="s">
        <v>636</v>
      </c>
      <c r="B407" s="91" t="s">
        <v>231</v>
      </c>
    </row>
    <row r="408" spans="1:2" ht="15" x14ac:dyDescent="0.25">
      <c r="A408" s="91" t="s">
        <v>637</v>
      </c>
      <c r="B408" s="91" t="s">
        <v>231</v>
      </c>
    </row>
    <row r="409" spans="1:2" ht="15" x14ac:dyDescent="0.25">
      <c r="A409" s="91" t="s">
        <v>638</v>
      </c>
      <c r="B409" s="91" t="s">
        <v>231</v>
      </c>
    </row>
    <row r="410" spans="1:2" ht="15" x14ac:dyDescent="0.25">
      <c r="A410" s="91" t="s">
        <v>639</v>
      </c>
      <c r="B410" s="91" t="s">
        <v>231</v>
      </c>
    </row>
    <row r="411" spans="1:2" ht="15" x14ac:dyDescent="0.25">
      <c r="A411" s="91" t="s">
        <v>640</v>
      </c>
      <c r="B411" s="91" t="s">
        <v>231</v>
      </c>
    </row>
    <row r="412" spans="1:2" ht="15" x14ac:dyDescent="0.25">
      <c r="A412" s="91" t="s">
        <v>641</v>
      </c>
      <c r="B412" s="91" t="s">
        <v>231</v>
      </c>
    </row>
    <row r="413" spans="1:2" ht="15" x14ac:dyDescent="0.25">
      <c r="A413" s="91" t="s">
        <v>642</v>
      </c>
      <c r="B413" s="91" t="s">
        <v>231</v>
      </c>
    </row>
    <row r="414" spans="1:2" ht="15" x14ac:dyDescent="0.25">
      <c r="A414" s="91" t="s">
        <v>643</v>
      </c>
      <c r="B414" s="91" t="s">
        <v>231</v>
      </c>
    </row>
    <row r="415" spans="1:2" ht="15" x14ac:dyDescent="0.25">
      <c r="A415" s="91" t="s">
        <v>644</v>
      </c>
      <c r="B415" s="91" t="s">
        <v>231</v>
      </c>
    </row>
    <row r="416" spans="1:2" ht="15" x14ac:dyDescent="0.25">
      <c r="A416" s="91" t="s">
        <v>645</v>
      </c>
      <c r="B416" s="91" t="s">
        <v>231</v>
      </c>
    </row>
    <row r="417" spans="1:2" ht="15" x14ac:dyDescent="0.25">
      <c r="A417" s="91" t="s">
        <v>646</v>
      </c>
      <c r="B417" s="91" t="s">
        <v>231</v>
      </c>
    </row>
    <row r="418" spans="1:2" ht="15" x14ac:dyDescent="0.25">
      <c r="A418" s="91" t="s">
        <v>647</v>
      </c>
      <c r="B418" s="91" t="s">
        <v>231</v>
      </c>
    </row>
    <row r="419" spans="1:2" ht="15" x14ac:dyDescent="0.25">
      <c r="A419" s="91" t="s">
        <v>648</v>
      </c>
      <c r="B419" s="91" t="s">
        <v>231</v>
      </c>
    </row>
    <row r="420" spans="1:2" ht="15" x14ac:dyDescent="0.25">
      <c r="A420" s="91" t="s">
        <v>649</v>
      </c>
      <c r="B420" s="91" t="s">
        <v>231</v>
      </c>
    </row>
    <row r="421" spans="1:2" ht="15" x14ac:dyDescent="0.25">
      <c r="A421" s="91" t="s">
        <v>650</v>
      </c>
      <c r="B421" s="91" t="s">
        <v>231</v>
      </c>
    </row>
    <row r="422" spans="1:2" ht="15" x14ac:dyDescent="0.25">
      <c r="A422" s="91" t="s">
        <v>651</v>
      </c>
      <c r="B422" s="91" t="s">
        <v>231</v>
      </c>
    </row>
    <row r="423" spans="1:2" ht="15" x14ac:dyDescent="0.25">
      <c r="A423" s="91" t="s">
        <v>652</v>
      </c>
      <c r="B423" s="91" t="s">
        <v>231</v>
      </c>
    </row>
    <row r="424" spans="1:2" ht="15" x14ac:dyDescent="0.25">
      <c r="A424" s="91" t="s">
        <v>653</v>
      </c>
      <c r="B424" s="91" t="s">
        <v>231</v>
      </c>
    </row>
    <row r="425" spans="1:2" ht="15" x14ac:dyDescent="0.25">
      <c r="A425" s="91" t="s">
        <v>654</v>
      </c>
      <c r="B425" s="91" t="s">
        <v>231</v>
      </c>
    </row>
    <row r="426" spans="1:2" ht="15" x14ac:dyDescent="0.25">
      <c r="A426" s="91" t="s">
        <v>655</v>
      </c>
      <c r="B426" s="91" t="s">
        <v>231</v>
      </c>
    </row>
    <row r="427" spans="1:2" ht="15" x14ac:dyDescent="0.25">
      <c r="A427" s="91" t="s">
        <v>656</v>
      </c>
      <c r="B427" s="91" t="s">
        <v>231</v>
      </c>
    </row>
    <row r="428" spans="1:2" ht="15" x14ac:dyDescent="0.25">
      <c r="A428" s="91" t="s">
        <v>657</v>
      </c>
      <c r="B428" s="91" t="s">
        <v>231</v>
      </c>
    </row>
    <row r="429" spans="1:2" ht="15" x14ac:dyDescent="0.25">
      <c r="A429" s="91" t="s">
        <v>658</v>
      </c>
      <c r="B429" s="91" t="s">
        <v>231</v>
      </c>
    </row>
    <row r="430" spans="1:2" ht="15" x14ac:dyDescent="0.25">
      <c r="A430" s="91" t="s">
        <v>659</v>
      </c>
      <c r="B430" s="91" t="s">
        <v>231</v>
      </c>
    </row>
    <row r="431" spans="1:2" ht="15" x14ac:dyDescent="0.25">
      <c r="A431" s="91" t="s">
        <v>660</v>
      </c>
      <c r="B431" s="91" t="s">
        <v>231</v>
      </c>
    </row>
    <row r="432" spans="1:2" ht="15" x14ac:dyDescent="0.25">
      <c r="A432" s="91" t="s">
        <v>661</v>
      </c>
      <c r="B432" s="91" t="s">
        <v>231</v>
      </c>
    </row>
    <row r="433" spans="1:2" ht="15" x14ac:dyDescent="0.25">
      <c r="A433" s="91" t="s">
        <v>662</v>
      </c>
      <c r="B433" s="91" t="s">
        <v>231</v>
      </c>
    </row>
    <row r="434" spans="1:2" ht="15" x14ac:dyDescent="0.25">
      <c r="A434" s="91" t="s">
        <v>663</v>
      </c>
      <c r="B434" s="91" t="s">
        <v>231</v>
      </c>
    </row>
    <row r="435" spans="1:2" ht="15" x14ac:dyDescent="0.25">
      <c r="A435" s="91" t="s">
        <v>664</v>
      </c>
      <c r="B435" s="91" t="s">
        <v>231</v>
      </c>
    </row>
    <row r="436" spans="1:2" ht="15" x14ac:dyDescent="0.25">
      <c r="A436" s="91" t="s">
        <v>665</v>
      </c>
      <c r="B436" s="91" t="s">
        <v>231</v>
      </c>
    </row>
    <row r="437" spans="1:2" ht="15" x14ac:dyDescent="0.25">
      <c r="A437" s="91" t="s">
        <v>666</v>
      </c>
      <c r="B437" s="91" t="s">
        <v>231</v>
      </c>
    </row>
    <row r="438" spans="1:2" ht="15" x14ac:dyDescent="0.25">
      <c r="A438" s="91" t="s">
        <v>667</v>
      </c>
      <c r="B438" s="91" t="s">
        <v>231</v>
      </c>
    </row>
    <row r="439" spans="1:2" ht="15" x14ac:dyDescent="0.25">
      <c r="A439" s="91" t="s">
        <v>668</v>
      </c>
      <c r="B439" s="91" t="s">
        <v>231</v>
      </c>
    </row>
    <row r="440" spans="1:2" ht="15" x14ac:dyDescent="0.25">
      <c r="A440" s="91" t="s">
        <v>669</v>
      </c>
      <c r="B440" s="91" t="s">
        <v>231</v>
      </c>
    </row>
    <row r="441" spans="1:2" ht="15" x14ac:dyDescent="0.25">
      <c r="A441" s="91" t="s">
        <v>670</v>
      </c>
      <c r="B441" s="91" t="s">
        <v>231</v>
      </c>
    </row>
    <row r="442" spans="1:2" ht="15" x14ac:dyDescent="0.25">
      <c r="A442" s="91" t="s">
        <v>671</v>
      </c>
      <c r="B442" s="91" t="s">
        <v>231</v>
      </c>
    </row>
    <row r="443" spans="1:2" ht="15" x14ac:dyDescent="0.25">
      <c r="A443" s="91" t="s">
        <v>672</v>
      </c>
      <c r="B443" s="91" t="s">
        <v>231</v>
      </c>
    </row>
    <row r="444" spans="1:2" ht="15" x14ac:dyDescent="0.25">
      <c r="A444" s="91" t="s">
        <v>673</v>
      </c>
      <c r="B444" s="91" t="s">
        <v>231</v>
      </c>
    </row>
    <row r="445" spans="1:2" ht="15" x14ac:dyDescent="0.25">
      <c r="A445" s="91" t="s">
        <v>674</v>
      </c>
      <c r="B445" s="91" t="s">
        <v>231</v>
      </c>
    </row>
    <row r="446" spans="1:2" ht="15" x14ac:dyDescent="0.25">
      <c r="A446" s="91" t="s">
        <v>675</v>
      </c>
      <c r="B446" s="91" t="s">
        <v>231</v>
      </c>
    </row>
    <row r="447" spans="1:2" ht="15" x14ac:dyDescent="0.25">
      <c r="A447" s="91" t="s">
        <v>676</v>
      </c>
      <c r="B447" s="91" t="s">
        <v>231</v>
      </c>
    </row>
    <row r="448" spans="1:2" ht="15" x14ac:dyDescent="0.25">
      <c r="A448" s="91" t="s">
        <v>677</v>
      </c>
      <c r="B448" s="91" t="s">
        <v>231</v>
      </c>
    </row>
    <row r="449" spans="1:2" ht="15" x14ac:dyDescent="0.25">
      <c r="A449" s="91" t="s">
        <v>678</v>
      </c>
      <c r="B449" s="91" t="s">
        <v>231</v>
      </c>
    </row>
    <row r="450" spans="1:2" ht="15" x14ac:dyDescent="0.25">
      <c r="A450" s="91" t="s">
        <v>679</v>
      </c>
      <c r="B450" s="91" t="s">
        <v>231</v>
      </c>
    </row>
    <row r="451" spans="1:2" ht="15" x14ac:dyDescent="0.25">
      <c r="A451" s="91" t="s">
        <v>680</v>
      </c>
      <c r="B451" s="91" t="s">
        <v>231</v>
      </c>
    </row>
    <row r="452" spans="1:2" ht="15" x14ac:dyDescent="0.25">
      <c r="A452" s="91" t="s">
        <v>681</v>
      </c>
      <c r="B452" s="91" t="s">
        <v>231</v>
      </c>
    </row>
    <row r="453" spans="1:2" ht="15" x14ac:dyDescent="0.25">
      <c r="A453" s="91" t="s">
        <v>682</v>
      </c>
      <c r="B453" s="91" t="s">
        <v>231</v>
      </c>
    </row>
    <row r="454" spans="1:2" ht="15" x14ac:dyDescent="0.25">
      <c r="A454" s="91" t="s">
        <v>683</v>
      </c>
      <c r="B454" s="91" t="s">
        <v>231</v>
      </c>
    </row>
    <row r="455" spans="1:2" ht="15" x14ac:dyDescent="0.25">
      <c r="A455" s="91" t="s">
        <v>684</v>
      </c>
      <c r="B455" s="91" t="s">
        <v>231</v>
      </c>
    </row>
    <row r="456" spans="1:2" ht="15" x14ac:dyDescent="0.25">
      <c r="A456" s="91" t="s">
        <v>685</v>
      </c>
      <c r="B456" s="91" t="s">
        <v>231</v>
      </c>
    </row>
    <row r="457" spans="1:2" ht="15" x14ac:dyDescent="0.25">
      <c r="A457" s="91" t="s">
        <v>686</v>
      </c>
      <c r="B457" s="91" t="s">
        <v>231</v>
      </c>
    </row>
    <row r="458" spans="1:2" ht="15" x14ac:dyDescent="0.25">
      <c r="A458" s="91" t="s">
        <v>687</v>
      </c>
      <c r="B458" s="91" t="s">
        <v>231</v>
      </c>
    </row>
    <row r="459" spans="1:2" ht="15" x14ac:dyDescent="0.25">
      <c r="A459" s="91" t="s">
        <v>688</v>
      </c>
      <c r="B459" s="91" t="s">
        <v>231</v>
      </c>
    </row>
    <row r="460" spans="1:2" ht="15" x14ac:dyDescent="0.25">
      <c r="A460" s="91" t="s">
        <v>689</v>
      </c>
      <c r="B460" s="91" t="s">
        <v>231</v>
      </c>
    </row>
    <row r="461" spans="1:2" ht="15" x14ac:dyDescent="0.25">
      <c r="A461" s="91" t="s">
        <v>690</v>
      </c>
      <c r="B461" s="91" t="s">
        <v>231</v>
      </c>
    </row>
    <row r="462" spans="1:2" ht="15" x14ac:dyDescent="0.25">
      <c r="A462" s="91" t="s">
        <v>691</v>
      </c>
      <c r="B462" s="91" t="s">
        <v>231</v>
      </c>
    </row>
    <row r="463" spans="1:2" ht="15" x14ac:dyDescent="0.25">
      <c r="A463" s="91" t="s">
        <v>692</v>
      </c>
      <c r="B463" s="91" t="s">
        <v>231</v>
      </c>
    </row>
    <row r="464" spans="1:2" ht="15" x14ac:dyDescent="0.25">
      <c r="A464" s="91" t="s">
        <v>693</v>
      </c>
      <c r="B464" s="91" t="s">
        <v>231</v>
      </c>
    </row>
    <row r="465" spans="1:2" ht="15" x14ac:dyDescent="0.25">
      <c r="A465" s="91" t="s">
        <v>694</v>
      </c>
      <c r="B465" s="91" t="s">
        <v>231</v>
      </c>
    </row>
    <row r="466" spans="1:2" ht="15" x14ac:dyDescent="0.25">
      <c r="A466" s="91" t="s">
        <v>695</v>
      </c>
      <c r="B466" s="91" t="s">
        <v>231</v>
      </c>
    </row>
    <row r="467" spans="1:2" ht="15" x14ac:dyDescent="0.25">
      <c r="A467" s="91" t="s">
        <v>696</v>
      </c>
      <c r="B467" s="91" t="s">
        <v>231</v>
      </c>
    </row>
    <row r="468" spans="1:2" ht="15" x14ac:dyDescent="0.25">
      <c r="A468" s="91" t="s">
        <v>697</v>
      </c>
      <c r="B468" s="91" t="s">
        <v>231</v>
      </c>
    </row>
    <row r="469" spans="1:2" ht="15" x14ac:dyDescent="0.25">
      <c r="A469" s="91" t="s">
        <v>698</v>
      </c>
      <c r="B469" s="91" t="s">
        <v>231</v>
      </c>
    </row>
    <row r="470" spans="1:2" ht="15" x14ac:dyDescent="0.25">
      <c r="A470" s="91" t="s">
        <v>699</v>
      </c>
      <c r="B470" s="91" t="s">
        <v>231</v>
      </c>
    </row>
    <row r="471" spans="1:2" ht="15" x14ac:dyDescent="0.25">
      <c r="A471" s="91" t="s">
        <v>700</v>
      </c>
      <c r="B471" s="91" t="s">
        <v>231</v>
      </c>
    </row>
    <row r="472" spans="1:2" ht="15" x14ac:dyDescent="0.25">
      <c r="A472" s="91" t="s">
        <v>701</v>
      </c>
      <c r="B472" s="91" t="s">
        <v>231</v>
      </c>
    </row>
    <row r="473" spans="1:2" ht="15" x14ac:dyDescent="0.25">
      <c r="A473" s="91" t="s">
        <v>702</v>
      </c>
      <c r="B473" s="91" t="s">
        <v>231</v>
      </c>
    </row>
    <row r="474" spans="1:2" ht="15" x14ac:dyDescent="0.25">
      <c r="A474" s="91" t="s">
        <v>703</v>
      </c>
      <c r="B474" s="91" t="s">
        <v>231</v>
      </c>
    </row>
    <row r="475" spans="1:2" ht="15" x14ac:dyDescent="0.25">
      <c r="A475" s="91" t="s">
        <v>704</v>
      </c>
      <c r="B475" s="91" t="s">
        <v>231</v>
      </c>
    </row>
    <row r="476" spans="1:2" ht="15" x14ac:dyDescent="0.25">
      <c r="A476" s="91" t="s">
        <v>705</v>
      </c>
      <c r="B476" s="91" t="s">
        <v>231</v>
      </c>
    </row>
    <row r="477" spans="1:2" ht="15" x14ac:dyDescent="0.25">
      <c r="A477" s="91" t="s">
        <v>706</v>
      </c>
      <c r="B477" s="91" t="s">
        <v>231</v>
      </c>
    </row>
    <row r="478" spans="1:2" ht="15" x14ac:dyDescent="0.25">
      <c r="A478" s="91" t="s">
        <v>707</v>
      </c>
      <c r="B478" s="91" t="s">
        <v>231</v>
      </c>
    </row>
    <row r="479" spans="1:2" ht="15" x14ac:dyDescent="0.25">
      <c r="A479" s="91" t="s">
        <v>708</v>
      </c>
      <c r="B479" s="91" t="s">
        <v>231</v>
      </c>
    </row>
    <row r="480" spans="1:2" ht="15" x14ac:dyDescent="0.25">
      <c r="A480" s="91" t="s">
        <v>709</v>
      </c>
      <c r="B480" s="91" t="s">
        <v>231</v>
      </c>
    </row>
    <row r="481" spans="1:2" ht="15" x14ac:dyDescent="0.25">
      <c r="A481" s="91" t="s">
        <v>710</v>
      </c>
      <c r="B481" s="91" t="s">
        <v>231</v>
      </c>
    </row>
    <row r="482" spans="1:2" ht="15" x14ac:dyDescent="0.25">
      <c r="A482" s="91" t="s">
        <v>711</v>
      </c>
      <c r="B482" s="91" t="s">
        <v>231</v>
      </c>
    </row>
    <row r="483" spans="1:2" ht="15" x14ac:dyDescent="0.25">
      <c r="A483" s="91" t="s">
        <v>712</v>
      </c>
      <c r="B483" s="91" t="s">
        <v>231</v>
      </c>
    </row>
    <row r="484" spans="1:2" ht="15" x14ac:dyDescent="0.25">
      <c r="A484" s="91" t="s">
        <v>713</v>
      </c>
      <c r="B484" s="91" t="s">
        <v>231</v>
      </c>
    </row>
    <row r="485" spans="1:2" ht="15" x14ac:dyDescent="0.25">
      <c r="A485" s="91" t="s">
        <v>714</v>
      </c>
      <c r="B485" s="91" t="s">
        <v>231</v>
      </c>
    </row>
    <row r="486" spans="1:2" ht="15" x14ac:dyDescent="0.25">
      <c r="A486" s="91" t="s">
        <v>715</v>
      </c>
      <c r="B486" s="91" t="s">
        <v>231</v>
      </c>
    </row>
    <row r="487" spans="1:2" ht="15" x14ac:dyDescent="0.25">
      <c r="A487" s="91" t="s">
        <v>716</v>
      </c>
      <c r="B487" s="91" t="s">
        <v>231</v>
      </c>
    </row>
    <row r="488" spans="1:2" ht="15" x14ac:dyDescent="0.25">
      <c r="A488" s="91" t="s">
        <v>717</v>
      </c>
      <c r="B488" s="91" t="s">
        <v>231</v>
      </c>
    </row>
    <row r="489" spans="1:2" ht="15" x14ac:dyDescent="0.25">
      <c r="A489" s="91" t="s">
        <v>718</v>
      </c>
      <c r="B489" s="91" t="s">
        <v>231</v>
      </c>
    </row>
    <row r="490" spans="1:2" ht="15" x14ac:dyDescent="0.25">
      <c r="A490" s="91" t="s">
        <v>719</v>
      </c>
      <c r="B490" s="91" t="s">
        <v>231</v>
      </c>
    </row>
    <row r="491" spans="1:2" ht="15" x14ac:dyDescent="0.25">
      <c r="A491" s="91" t="s">
        <v>720</v>
      </c>
      <c r="B491" s="91" t="s">
        <v>231</v>
      </c>
    </row>
    <row r="492" spans="1:2" ht="15" x14ac:dyDescent="0.25">
      <c r="A492" s="91" t="s">
        <v>721</v>
      </c>
      <c r="B492" s="91" t="s">
        <v>231</v>
      </c>
    </row>
    <row r="493" spans="1:2" ht="15" x14ac:dyDescent="0.25">
      <c r="A493" s="91" t="s">
        <v>722</v>
      </c>
      <c r="B493" s="91" t="s">
        <v>231</v>
      </c>
    </row>
    <row r="494" spans="1:2" ht="15" x14ac:dyDescent="0.25">
      <c r="A494" s="91" t="s">
        <v>723</v>
      </c>
      <c r="B494" s="91" t="s">
        <v>231</v>
      </c>
    </row>
    <row r="495" spans="1:2" ht="15" x14ac:dyDescent="0.25">
      <c r="A495" s="91" t="s">
        <v>724</v>
      </c>
      <c r="B495" s="91" t="s">
        <v>231</v>
      </c>
    </row>
    <row r="496" spans="1:2" ht="15" x14ac:dyDescent="0.25">
      <c r="A496" s="91" t="s">
        <v>725</v>
      </c>
      <c r="B496" s="91" t="s">
        <v>231</v>
      </c>
    </row>
    <row r="497" spans="1:2" ht="15" x14ac:dyDescent="0.25">
      <c r="A497" s="91" t="s">
        <v>726</v>
      </c>
      <c r="B497" s="91" t="s">
        <v>231</v>
      </c>
    </row>
    <row r="498" spans="1:2" ht="15" x14ac:dyDescent="0.25">
      <c r="A498" s="91" t="s">
        <v>727</v>
      </c>
      <c r="B498" s="91" t="s">
        <v>231</v>
      </c>
    </row>
    <row r="499" spans="1:2" ht="15" x14ac:dyDescent="0.25">
      <c r="A499" s="91" t="s">
        <v>728</v>
      </c>
      <c r="B499" s="91" t="s">
        <v>231</v>
      </c>
    </row>
    <row r="500" spans="1:2" ht="15" x14ac:dyDescent="0.25">
      <c r="A500" s="91" t="s">
        <v>729</v>
      </c>
      <c r="B500" s="91" t="s">
        <v>231</v>
      </c>
    </row>
    <row r="501" spans="1:2" ht="15" x14ac:dyDescent="0.25">
      <c r="A501" s="91" t="s">
        <v>730</v>
      </c>
      <c r="B501" s="91" t="s">
        <v>231</v>
      </c>
    </row>
    <row r="502" spans="1:2" ht="15" x14ac:dyDescent="0.25">
      <c r="A502" s="91" t="s">
        <v>731</v>
      </c>
      <c r="B502" s="91" t="s">
        <v>231</v>
      </c>
    </row>
    <row r="503" spans="1:2" ht="15" x14ac:dyDescent="0.25">
      <c r="A503" s="91" t="s">
        <v>732</v>
      </c>
      <c r="B503" s="91" t="s">
        <v>231</v>
      </c>
    </row>
    <row r="504" spans="1:2" ht="15" x14ac:dyDescent="0.25">
      <c r="A504" s="91" t="s">
        <v>733</v>
      </c>
      <c r="B504" s="91" t="s">
        <v>231</v>
      </c>
    </row>
    <row r="505" spans="1:2" ht="15" x14ac:dyDescent="0.25">
      <c r="A505" s="91" t="s">
        <v>734</v>
      </c>
      <c r="B505" s="91" t="s">
        <v>231</v>
      </c>
    </row>
    <row r="506" spans="1:2" ht="15" x14ac:dyDescent="0.25">
      <c r="A506" s="91" t="s">
        <v>735</v>
      </c>
      <c r="B506" s="91" t="s">
        <v>231</v>
      </c>
    </row>
    <row r="507" spans="1:2" ht="15" x14ac:dyDescent="0.25">
      <c r="A507" s="91" t="s">
        <v>736</v>
      </c>
      <c r="B507" s="91" t="s">
        <v>231</v>
      </c>
    </row>
    <row r="508" spans="1:2" ht="15" x14ac:dyDescent="0.25">
      <c r="A508" s="91" t="s">
        <v>737</v>
      </c>
      <c r="B508" s="91" t="s">
        <v>231</v>
      </c>
    </row>
    <row r="509" spans="1:2" ht="15" x14ac:dyDescent="0.25">
      <c r="A509" s="91" t="s">
        <v>738</v>
      </c>
      <c r="B509" s="91" t="s">
        <v>231</v>
      </c>
    </row>
    <row r="510" spans="1:2" ht="15" x14ac:dyDescent="0.25">
      <c r="A510" s="91" t="s">
        <v>739</v>
      </c>
      <c r="B510" s="91" t="s">
        <v>231</v>
      </c>
    </row>
    <row r="511" spans="1:2" ht="15" x14ac:dyDescent="0.25">
      <c r="A511" s="91" t="s">
        <v>740</v>
      </c>
      <c r="B511" s="91" t="s">
        <v>231</v>
      </c>
    </row>
    <row r="512" spans="1:2" ht="15" x14ac:dyDescent="0.25">
      <c r="A512" s="91" t="s">
        <v>741</v>
      </c>
      <c r="B512" s="91" t="s">
        <v>231</v>
      </c>
    </row>
    <row r="513" spans="1:2" ht="15" x14ac:dyDescent="0.25">
      <c r="A513" s="91" t="s">
        <v>742</v>
      </c>
      <c r="B513" s="91" t="s">
        <v>231</v>
      </c>
    </row>
    <row r="514" spans="1:2" ht="15" x14ac:dyDescent="0.25">
      <c r="A514" s="91" t="s">
        <v>743</v>
      </c>
      <c r="B514" s="91" t="s">
        <v>231</v>
      </c>
    </row>
    <row r="515" spans="1:2" ht="15" x14ac:dyDescent="0.25">
      <c r="A515" s="91" t="s">
        <v>744</v>
      </c>
      <c r="B515" s="91" t="s">
        <v>231</v>
      </c>
    </row>
    <row r="516" spans="1:2" ht="15" x14ac:dyDescent="0.25">
      <c r="A516" s="91" t="s">
        <v>745</v>
      </c>
      <c r="B516" s="91" t="s">
        <v>231</v>
      </c>
    </row>
    <row r="517" spans="1:2" ht="15" x14ac:dyDescent="0.25">
      <c r="A517" s="91" t="s">
        <v>746</v>
      </c>
      <c r="B517" s="91" t="s">
        <v>231</v>
      </c>
    </row>
    <row r="518" spans="1:2" ht="15" x14ac:dyDescent="0.25">
      <c r="A518" s="91" t="s">
        <v>747</v>
      </c>
      <c r="B518" s="91" t="s">
        <v>231</v>
      </c>
    </row>
    <row r="519" spans="1:2" ht="15" x14ac:dyDescent="0.25">
      <c r="A519" s="91" t="s">
        <v>748</v>
      </c>
      <c r="B519" s="91" t="s">
        <v>231</v>
      </c>
    </row>
    <row r="520" spans="1:2" ht="15" x14ac:dyDescent="0.25">
      <c r="A520" s="91" t="s">
        <v>749</v>
      </c>
      <c r="B520" s="91" t="s">
        <v>231</v>
      </c>
    </row>
    <row r="521" spans="1:2" ht="15" x14ac:dyDescent="0.25">
      <c r="A521" s="91" t="s">
        <v>750</v>
      </c>
      <c r="B521" s="91" t="s">
        <v>231</v>
      </c>
    </row>
    <row r="522" spans="1:2" ht="15" x14ac:dyDescent="0.25">
      <c r="A522" s="91" t="s">
        <v>751</v>
      </c>
      <c r="B522" s="91" t="s">
        <v>231</v>
      </c>
    </row>
    <row r="523" spans="1:2" ht="15" x14ac:dyDescent="0.25">
      <c r="A523" s="91" t="s">
        <v>752</v>
      </c>
      <c r="B523" s="91" t="s">
        <v>231</v>
      </c>
    </row>
    <row r="524" spans="1:2" ht="15" x14ac:dyDescent="0.25">
      <c r="A524" s="91" t="s">
        <v>753</v>
      </c>
      <c r="B524" s="91" t="s">
        <v>231</v>
      </c>
    </row>
    <row r="525" spans="1:2" ht="15" x14ac:dyDescent="0.25">
      <c r="A525" s="91" t="s">
        <v>754</v>
      </c>
      <c r="B525" s="91" t="s">
        <v>231</v>
      </c>
    </row>
    <row r="526" spans="1:2" ht="15" x14ac:dyDescent="0.25">
      <c r="A526" s="91" t="s">
        <v>755</v>
      </c>
      <c r="B526" s="91" t="s">
        <v>231</v>
      </c>
    </row>
    <row r="527" spans="1:2" ht="15" x14ac:dyDescent="0.25">
      <c r="A527" s="91" t="s">
        <v>756</v>
      </c>
      <c r="B527" s="91" t="s">
        <v>231</v>
      </c>
    </row>
    <row r="528" spans="1:2" ht="15" x14ac:dyDescent="0.25">
      <c r="A528" s="91" t="s">
        <v>757</v>
      </c>
      <c r="B528" s="91" t="s">
        <v>231</v>
      </c>
    </row>
    <row r="529" spans="1:2" ht="15" x14ac:dyDescent="0.25">
      <c r="A529" s="91" t="s">
        <v>758</v>
      </c>
      <c r="B529" s="91" t="s">
        <v>231</v>
      </c>
    </row>
    <row r="530" spans="1:2" ht="15" x14ac:dyDescent="0.25">
      <c r="A530" s="91" t="s">
        <v>759</v>
      </c>
      <c r="B530" s="91" t="s">
        <v>231</v>
      </c>
    </row>
    <row r="531" spans="1:2" ht="15" x14ac:dyDescent="0.25">
      <c r="A531" s="91" t="s">
        <v>760</v>
      </c>
      <c r="B531" s="91" t="s">
        <v>231</v>
      </c>
    </row>
    <row r="532" spans="1:2" ht="15" x14ac:dyDescent="0.25">
      <c r="A532" s="91" t="s">
        <v>761</v>
      </c>
      <c r="B532" s="91" t="s">
        <v>231</v>
      </c>
    </row>
    <row r="533" spans="1:2" ht="15" x14ac:dyDescent="0.25">
      <c r="A533" s="91" t="s">
        <v>762</v>
      </c>
      <c r="B533" s="91" t="s">
        <v>231</v>
      </c>
    </row>
    <row r="534" spans="1:2" ht="15" x14ac:dyDescent="0.25">
      <c r="A534" s="91" t="s">
        <v>763</v>
      </c>
      <c r="B534" s="91" t="s">
        <v>231</v>
      </c>
    </row>
    <row r="535" spans="1:2" ht="15" x14ac:dyDescent="0.25">
      <c r="A535" s="91" t="s">
        <v>764</v>
      </c>
      <c r="B535" s="91" t="s">
        <v>231</v>
      </c>
    </row>
    <row r="536" spans="1:2" ht="15" x14ac:dyDescent="0.25">
      <c r="A536" s="91" t="s">
        <v>765</v>
      </c>
      <c r="B536" s="91" t="s">
        <v>231</v>
      </c>
    </row>
    <row r="537" spans="1:2" ht="15" x14ac:dyDescent="0.25">
      <c r="A537" s="91" t="s">
        <v>766</v>
      </c>
      <c r="B537" s="91" t="s">
        <v>231</v>
      </c>
    </row>
    <row r="538" spans="1:2" ht="15" x14ac:dyDescent="0.25">
      <c r="A538" s="91" t="s">
        <v>767</v>
      </c>
      <c r="B538" s="91" t="s">
        <v>231</v>
      </c>
    </row>
    <row r="539" spans="1:2" ht="15" x14ac:dyDescent="0.25">
      <c r="A539" s="91" t="s">
        <v>768</v>
      </c>
      <c r="B539" s="91" t="s">
        <v>231</v>
      </c>
    </row>
    <row r="540" spans="1:2" ht="15" x14ac:dyDescent="0.25">
      <c r="A540" s="91" t="s">
        <v>769</v>
      </c>
      <c r="B540" s="91" t="s">
        <v>231</v>
      </c>
    </row>
    <row r="541" spans="1:2" ht="15" x14ac:dyDescent="0.25">
      <c r="A541" s="91" t="s">
        <v>770</v>
      </c>
      <c r="B541" s="91" t="s">
        <v>231</v>
      </c>
    </row>
    <row r="542" spans="1:2" ht="15" x14ac:dyDescent="0.25">
      <c r="A542" s="91" t="s">
        <v>771</v>
      </c>
      <c r="B542" s="91" t="s">
        <v>231</v>
      </c>
    </row>
    <row r="543" spans="1:2" ht="15" x14ac:dyDescent="0.25">
      <c r="A543" s="91" t="s">
        <v>772</v>
      </c>
      <c r="B543" s="91" t="s">
        <v>231</v>
      </c>
    </row>
    <row r="544" spans="1:2" ht="15" x14ac:dyDescent="0.25">
      <c r="A544" s="91" t="s">
        <v>773</v>
      </c>
      <c r="B544" s="91" t="s">
        <v>231</v>
      </c>
    </row>
    <row r="545" spans="1:2" ht="15" x14ac:dyDescent="0.25">
      <c r="A545" s="91" t="s">
        <v>774</v>
      </c>
      <c r="B545" s="91" t="s">
        <v>231</v>
      </c>
    </row>
    <row r="546" spans="1:2" ht="15" x14ac:dyDescent="0.25">
      <c r="A546" s="91" t="s">
        <v>775</v>
      </c>
      <c r="B546" s="91" t="s">
        <v>231</v>
      </c>
    </row>
    <row r="547" spans="1:2" ht="15" x14ac:dyDescent="0.25">
      <c r="A547" s="91" t="s">
        <v>776</v>
      </c>
      <c r="B547" s="91" t="s">
        <v>231</v>
      </c>
    </row>
    <row r="548" spans="1:2" ht="15" x14ac:dyDescent="0.25">
      <c r="A548" s="91" t="s">
        <v>777</v>
      </c>
      <c r="B548" s="91" t="s">
        <v>231</v>
      </c>
    </row>
    <row r="549" spans="1:2" ht="15" x14ac:dyDescent="0.25">
      <c r="A549" s="91" t="s">
        <v>778</v>
      </c>
      <c r="B549" s="91" t="s">
        <v>231</v>
      </c>
    </row>
    <row r="550" spans="1:2" ht="15" x14ac:dyDescent="0.25">
      <c r="A550" s="91" t="s">
        <v>779</v>
      </c>
      <c r="B550" s="91" t="s">
        <v>231</v>
      </c>
    </row>
    <row r="551" spans="1:2" ht="15" x14ac:dyDescent="0.25">
      <c r="A551" s="91" t="s">
        <v>780</v>
      </c>
      <c r="B551" s="91" t="s">
        <v>231</v>
      </c>
    </row>
    <row r="552" spans="1:2" ht="15" x14ac:dyDescent="0.25">
      <c r="A552" s="91" t="s">
        <v>781</v>
      </c>
      <c r="B552" s="91" t="s">
        <v>231</v>
      </c>
    </row>
    <row r="553" spans="1:2" ht="15" x14ac:dyDescent="0.25">
      <c r="A553" s="91" t="s">
        <v>782</v>
      </c>
      <c r="B553" s="91" t="s">
        <v>231</v>
      </c>
    </row>
    <row r="554" spans="1:2" ht="15" x14ac:dyDescent="0.25">
      <c r="A554" s="91" t="s">
        <v>783</v>
      </c>
      <c r="B554" s="91" t="s">
        <v>231</v>
      </c>
    </row>
    <row r="555" spans="1:2" ht="15" x14ac:dyDescent="0.25">
      <c r="A555" s="91" t="s">
        <v>784</v>
      </c>
      <c r="B555" s="91" t="s">
        <v>231</v>
      </c>
    </row>
    <row r="556" spans="1:2" ht="15" x14ac:dyDescent="0.25">
      <c r="A556" s="91" t="s">
        <v>785</v>
      </c>
      <c r="B556" s="91" t="s">
        <v>231</v>
      </c>
    </row>
    <row r="557" spans="1:2" ht="15" x14ac:dyDescent="0.25">
      <c r="A557" s="91" t="s">
        <v>786</v>
      </c>
      <c r="B557" s="91" t="s">
        <v>231</v>
      </c>
    </row>
    <row r="558" spans="1:2" ht="15" x14ac:dyDescent="0.25">
      <c r="A558" s="91" t="s">
        <v>787</v>
      </c>
      <c r="B558" s="91" t="s">
        <v>231</v>
      </c>
    </row>
    <row r="559" spans="1:2" ht="15" x14ac:dyDescent="0.25">
      <c r="A559" s="91" t="s">
        <v>788</v>
      </c>
      <c r="B559" s="91" t="s">
        <v>231</v>
      </c>
    </row>
    <row r="560" spans="1:2" ht="15" x14ac:dyDescent="0.25">
      <c r="A560" s="91" t="s">
        <v>789</v>
      </c>
      <c r="B560" s="91" t="s">
        <v>231</v>
      </c>
    </row>
    <row r="561" spans="1:2" ht="15" x14ac:dyDescent="0.25">
      <c r="A561" s="91" t="s">
        <v>790</v>
      </c>
      <c r="B561" s="91" t="s">
        <v>231</v>
      </c>
    </row>
    <row r="562" spans="1:2" ht="15" x14ac:dyDescent="0.25">
      <c r="A562" s="91" t="s">
        <v>791</v>
      </c>
      <c r="B562" s="91" t="s">
        <v>231</v>
      </c>
    </row>
    <row r="563" spans="1:2" ht="15" x14ac:dyDescent="0.25">
      <c r="A563" s="91" t="s">
        <v>792</v>
      </c>
      <c r="B563" s="91" t="s">
        <v>231</v>
      </c>
    </row>
    <row r="564" spans="1:2" ht="15" x14ac:dyDescent="0.25">
      <c r="A564" s="91" t="s">
        <v>793</v>
      </c>
      <c r="B564" s="91" t="s">
        <v>231</v>
      </c>
    </row>
    <row r="565" spans="1:2" ht="15" x14ac:dyDescent="0.25">
      <c r="A565" s="91" t="s">
        <v>794</v>
      </c>
      <c r="B565" s="91" t="s">
        <v>231</v>
      </c>
    </row>
    <row r="566" spans="1:2" ht="15" x14ac:dyDescent="0.25">
      <c r="A566" s="91" t="s">
        <v>795</v>
      </c>
      <c r="B566" s="91" t="s">
        <v>231</v>
      </c>
    </row>
    <row r="567" spans="1:2" ht="15" x14ac:dyDescent="0.25">
      <c r="A567" s="91" t="s">
        <v>796</v>
      </c>
      <c r="B567" s="91" t="s">
        <v>231</v>
      </c>
    </row>
    <row r="568" spans="1:2" ht="15" x14ac:dyDescent="0.25">
      <c r="A568" s="91" t="s">
        <v>797</v>
      </c>
      <c r="B568" s="91" t="s">
        <v>231</v>
      </c>
    </row>
    <row r="569" spans="1:2" ht="15" x14ac:dyDescent="0.25">
      <c r="A569" s="91" t="s">
        <v>798</v>
      </c>
      <c r="B569" s="91" t="s">
        <v>231</v>
      </c>
    </row>
    <row r="570" spans="1:2" ht="15" x14ac:dyDescent="0.25">
      <c r="A570" s="91" t="s">
        <v>799</v>
      </c>
      <c r="B570" s="91" t="s">
        <v>231</v>
      </c>
    </row>
    <row r="571" spans="1:2" ht="15" x14ac:dyDescent="0.25">
      <c r="A571" s="91" t="s">
        <v>800</v>
      </c>
      <c r="B571" s="91" t="s">
        <v>231</v>
      </c>
    </row>
    <row r="572" spans="1:2" ht="15" x14ac:dyDescent="0.25">
      <c r="A572" s="91" t="s">
        <v>801</v>
      </c>
      <c r="B572" s="91" t="s">
        <v>231</v>
      </c>
    </row>
    <row r="573" spans="1:2" ht="15" x14ac:dyDescent="0.25">
      <c r="A573" s="91" t="s">
        <v>802</v>
      </c>
      <c r="B573" s="91" t="s">
        <v>231</v>
      </c>
    </row>
    <row r="574" spans="1:2" ht="15" x14ac:dyDescent="0.25">
      <c r="A574" s="91" t="s">
        <v>803</v>
      </c>
      <c r="B574" s="91" t="s">
        <v>231</v>
      </c>
    </row>
    <row r="575" spans="1:2" ht="15" x14ac:dyDescent="0.25">
      <c r="A575" s="91" t="s">
        <v>804</v>
      </c>
      <c r="B575" s="91" t="s">
        <v>231</v>
      </c>
    </row>
    <row r="576" spans="1:2" ht="15" x14ac:dyDescent="0.25">
      <c r="A576" s="91" t="s">
        <v>805</v>
      </c>
      <c r="B576" s="91" t="s">
        <v>231</v>
      </c>
    </row>
    <row r="577" spans="1:2" ht="15" x14ac:dyDescent="0.25">
      <c r="A577" s="91" t="s">
        <v>806</v>
      </c>
      <c r="B577" s="91" t="s">
        <v>231</v>
      </c>
    </row>
    <row r="578" spans="1:2" ht="15" x14ac:dyDescent="0.25">
      <c r="A578" s="91" t="s">
        <v>807</v>
      </c>
      <c r="B578" s="91" t="s">
        <v>231</v>
      </c>
    </row>
    <row r="579" spans="1:2" ht="15" x14ac:dyDescent="0.25">
      <c r="A579" s="91" t="s">
        <v>808</v>
      </c>
      <c r="B579" s="91" t="s">
        <v>231</v>
      </c>
    </row>
    <row r="580" spans="1:2" ht="15" x14ac:dyDescent="0.25">
      <c r="A580" s="91" t="s">
        <v>809</v>
      </c>
      <c r="B580" s="91" t="s">
        <v>231</v>
      </c>
    </row>
    <row r="581" spans="1:2" ht="15" x14ac:dyDescent="0.25">
      <c r="A581" s="91" t="s">
        <v>810</v>
      </c>
      <c r="B581" s="91" t="s">
        <v>231</v>
      </c>
    </row>
    <row r="582" spans="1:2" ht="15" x14ac:dyDescent="0.25">
      <c r="A582" s="91" t="s">
        <v>811</v>
      </c>
      <c r="B582" s="91" t="s">
        <v>231</v>
      </c>
    </row>
    <row r="583" spans="1:2" ht="15" x14ac:dyDescent="0.25">
      <c r="A583" s="91" t="s">
        <v>812</v>
      </c>
      <c r="B583" s="91" t="s">
        <v>231</v>
      </c>
    </row>
    <row r="584" spans="1:2" ht="15" x14ac:dyDescent="0.25">
      <c r="A584" s="91" t="s">
        <v>813</v>
      </c>
      <c r="B584" s="91" t="s">
        <v>231</v>
      </c>
    </row>
    <row r="585" spans="1:2" ht="15" x14ac:dyDescent="0.25">
      <c r="A585" s="91" t="s">
        <v>814</v>
      </c>
      <c r="B585" s="91" t="s">
        <v>231</v>
      </c>
    </row>
    <row r="586" spans="1:2" ht="15" x14ac:dyDescent="0.25">
      <c r="A586" s="91" t="s">
        <v>815</v>
      </c>
      <c r="B586" s="91" t="s">
        <v>231</v>
      </c>
    </row>
    <row r="587" spans="1:2" ht="15" x14ac:dyDescent="0.25">
      <c r="A587" s="91" t="s">
        <v>816</v>
      </c>
      <c r="B587" s="91" t="s">
        <v>231</v>
      </c>
    </row>
    <row r="588" spans="1:2" ht="15" x14ac:dyDescent="0.25">
      <c r="A588" s="91" t="s">
        <v>817</v>
      </c>
      <c r="B588" s="91" t="s">
        <v>231</v>
      </c>
    </row>
    <row r="589" spans="1:2" ht="15" x14ac:dyDescent="0.25">
      <c r="A589" s="91" t="s">
        <v>818</v>
      </c>
      <c r="B589" s="91" t="s">
        <v>231</v>
      </c>
    </row>
    <row r="590" spans="1:2" ht="15" x14ac:dyDescent="0.25">
      <c r="A590" s="91" t="s">
        <v>819</v>
      </c>
      <c r="B590" s="91" t="s">
        <v>231</v>
      </c>
    </row>
    <row r="591" spans="1:2" ht="15" x14ac:dyDescent="0.25">
      <c r="A591" s="91" t="s">
        <v>820</v>
      </c>
      <c r="B591" s="91" t="s">
        <v>231</v>
      </c>
    </row>
    <row r="592" spans="1:2" ht="15" x14ac:dyDescent="0.25">
      <c r="A592" s="91" t="s">
        <v>821</v>
      </c>
      <c r="B592" s="91" t="s">
        <v>231</v>
      </c>
    </row>
    <row r="593" spans="1:2" ht="15" x14ac:dyDescent="0.25">
      <c r="A593" s="91" t="s">
        <v>822</v>
      </c>
      <c r="B593" s="91" t="s">
        <v>231</v>
      </c>
    </row>
    <row r="594" spans="1:2" ht="15" x14ac:dyDescent="0.25">
      <c r="A594" s="91" t="s">
        <v>823</v>
      </c>
      <c r="B594" s="91" t="s">
        <v>231</v>
      </c>
    </row>
    <row r="595" spans="1:2" ht="15" x14ac:dyDescent="0.25">
      <c r="A595" s="91" t="s">
        <v>824</v>
      </c>
      <c r="B595" s="91" t="s">
        <v>231</v>
      </c>
    </row>
    <row r="596" spans="1:2" ht="15" x14ac:dyDescent="0.25">
      <c r="A596" s="91" t="s">
        <v>825</v>
      </c>
      <c r="B596" s="91" t="s">
        <v>231</v>
      </c>
    </row>
    <row r="597" spans="1:2" ht="15" x14ac:dyDescent="0.25">
      <c r="A597" s="91" t="s">
        <v>826</v>
      </c>
      <c r="B597" s="91" t="s">
        <v>231</v>
      </c>
    </row>
    <row r="598" spans="1:2" ht="15" x14ac:dyDescent="0.25">
      <c r="A598" s="91" t="s">
        <v>827</v>
      </c>
      <c r="B598" s="91" t="s">
        <v>231</v>
      </c>
    </row>
    <row r="599" spans="1:2" ht="15" x14ac:dyDescent="0.25">
      <c r="A599" s="91" t="s">
        <v>828</v>
      </c>
      <c r="B599" s="91" t="s">
        <v>231</v>
      </c>
    </row>
    <row r="600" spans="1:2" ht="15" x14ac:dyDescent="0.25">
      <c r="A600" s="91" t="s">
        <v>829</v>
      </c>
      <c r="B600" s="91" t="s">
        <v>231</v>
      </c>
    </row>
    <row r="601" spans="1:2" ht="15" x14ac:dyDescent="0.25">
      <c r="A601" s="91" t="s">
        <v>830</v>
      </c>
      <c r="B601" s="91" t="s">
        <v>231</v>
      </c>
    </row>
    <row r="602" spans="1:2" ht="15" x14ac:dyDescent="0.25">
      <c r="A602" s="91" t="s">
        <v>831</v>
      </c>
      <c r="B602" s="91" t="s">
        <v>231</v>
      </c>
    </row>
    <row r="603" spans="1:2" ht="15" x14ac:dyDescent="0.25">
      <c r="A603" s="91" t="s">
        <v>832</v>
      </c>
      <c r="B603" s="91" t="s">
        <v>231</v>
      </c>
    </row>
    <row r="604" spans="1:2" ht="15" x14ac:dyDescent="0.25">
      <c r="A604" s="91" t="s">
        <v>833</v>
      </c>
      <c r="B604" s="91" t="s">
        <v>231</v>
      </c>
    </row>
    <row r="605" spans="1:2" ht="15" x14ac:dyDescent="0.25">
      <c r="A605" s="91" t="s">
        <v>834</v>
      </c>
      <c r="B605" s="91" t="s">
        <v>231</v>
      </c>
    </row>
    <row r="606" spans="1:2" ht="15" x14ac:dyDescent="0.25">
      <c r="A606" s="91" t="s">
        <v>835</v>
      </c>
      <c r="B606" s="91" t="s">
        <v>231</v>
      </c>
    </row>
    <row r="607" spans="1:2" ht="15" x14ac:dyDescent="0.25">
      <c r="A607" s="91" t="s">
        <v>836</v>
      </c>
      <c r="B607" s="91" t="s">
        <v>231</v>
      </c>
    </row>
    <row r="608" spans="1:2" ht="15" x14ac:dyDescent="0.25">
      <c r="A608" s="91" t="s">
        <v>837</v>
      </c>
      <c r="B608" s="91" t="s">
        <v>231</v>
      </c>
    </row>
    <row r="609" spans="1:2" ht="15" x14ac:dyDescent="0.25">
      <c r="A609" s="91" t="s">
        <v>838</v>
      </c>
      <c r="B609" s="91" t="s">
        <v>231</v>
      </c>
    </row>
    <row r="610" spans="1:2" ht="15" x14ac:dyDescent="0.25">
      <c r="A610" s="91" t="s">
        <v>839</v>
      </c>
      <c r="B610" s="91" t="s">
        <v>231</v>
      </c>
    </row>
    <row r="611" spans="1:2" ht="15" x14ac:dyDescent="0.25">
      <c r="A611" s="91" t="s">
        <v>840</v>
      </c>
      <c r="B611" s="91" t="s">
        <v>231</v>
      </c>
    </row>
    <row r="612" spans="1:2" ht="15" x14ac:dyDescent="0.25">
      <c r="A612" s="91" t="s">
        <v>841</v>
      </c>
      <c r="B612" s="91" t="s">
        <v>231</v>
      </c>
    </row>
    <row r="613" spans="1:2" ht="15" x14ac:dyDescent="0.25">
      <c r="A613" s="91" t="s">
        <v>842</v>
      </c>
      <c r="B613" s="91" t="s">
        <v>231</v>
      </c>
    </row>
    <row r="614" spans="1:2" ht="15" x14ac:dyDescent="0.25">
      <c r="A614" s="91" t="s">
        <v>843</v>
      </c>
      <c r="B614" s="91" t="s">
        <v>231</v>
      </c>
    </row>
    <row r="615" spans="1:2" ht="15" x14ac:dyDescent="0.25">
      <c r="A615" s="91" t="s">
        <v>844</v>
      </c>
      <c r="B615" s="91" t="s">
        <v>231</v>
      </c>
    </row>
    <row r="616" spans="1:2" ht="15" x14ac:dyDescent="0.25">
      <c r="A616" s="91" t="s">
        <v>845</v>
      </c>
      <c r="B616" s="91" t="s">
        <v>231</v>
      </c>
    </row>
    <row r="617" spans="1:2" ht="15" x14ac:dyDescent="0.25">
      <c r="A617" s="91" t="s">
        <v>846</v>
      </c>
      <c r="B617" s="91" t="s">
        <v>231</v>
      </c>
    </row>
    <row r="618" spans="1:2" ht="15" x14ac:dyDescent="0.25">
      <c r="A618" s="91" t="s">
        <v>847</v>
      </c>
      <c r="B618" s="91" t="s">
        <v>231</v>
      </c>
    </row>
    <row r="619" spans="1:2" ht="15" x14ac:dyDescent="0.25">
      <c r="A619" s="91" t="s">
        <v>848</v>
      </c>
      <c r="B619" s="91" t="s">
        <v>231</v>
      </c>
    </row>
    <row r="620" spans="1:2" ht="15" x14ac:dyDescent="0.25">
      <c r="A620" s="91" t="s">
        <v>849</v>
      </c>
      <c r="B620" s="91" t="s">
        <v>231</v>
      </c>
    </row>
    <row r="621" spans="1:2" ht="15" x14ac:dyDescent="0.25">
      <c r="A621" s="91" t="s">
        <v>850</v>
      </c>
      <c r="B621" s="91" t="s">
        <v>231</v>
      </c>
    </row>
    <row r="622" spans="1:2" ht="15" x14ac:dyDescent="0.25">
      <c r="A622" s="91" t="s">
        <v>851</v>
      </c>
      <c r="B622" s="91" t="s">
        <v>231</v>
      </c>
    </row>
    <row r="623" spans="1:2" ht="15" x14ac:dyDescent="0.25">
      <c r="A623" s="91" t="s">
        <v>852</v>
      </c>
      <c r="B623" s="91" t="s">
        <v>231</v>
      </c>
    </row>
    <row r="624" spans="1:2" ht="15" x14ac:dyDescent="0.25">
      <c r="A624" s="91" t="s">
        <v>853</v>
      </c>
      <c r="B624" s="91" t="s">
        <v>231</v>
      </c>
    </row>
    <row r="625" spans="1:2" ht="15" x14ac:dyDescent="0.25">
      <c r="A625" s="91" t="s">
        <v>854</v>
      </c>
      <c r="B625" s="91" t="s">
        <v>231</v>
      </c>
    </row>
    <row r="626" spans="1:2" ht="15" x14ac:dyDescent="0.25">
      <c r="A626" s="91" t="s">
        <v>855</v>
      </c>
      <c r="B626" s="91" t="s">
        <v>231</v>
      </c>
    </row>
    <row r="627" spans="1:2" ht="15" x14ac:dyDescent="0.25">
      <c r="A627" s="91" t="s">
        <v>856</v>
      </c>
      <c r="B627" s="91" t="s">
        <v>231</v>
      </c>
    </row>
    <row r="628" spans="1:2" ht="15" x14ac:dyDescent="0.25">
      <c r="A628" s="91" t="s">
        <v>857</v>
      </c>
      <c r="B628" s="91" t="s">
        <v>231</v>
      </c>
    </row>
    <row r="629" spans="1:2" ht="15" x14ac:dyDescent="0.25">
      <c r="A629" s="91" t="s">
        <v>858</v>
      </c>
      <c r="B629" s="91" t="s">
        <v>231</v>
      </c>
    </row>
    <row r="630" spans="1:2" ht="15" x14ac:dyDescent="0.25">
      <c r="A630" s="91" t="s">
        <v>859</v>
      </c>
      <c r="B630" s="91" t="s">
        <v>231</v>
      </c>
    </row>
    <row r="631" spans="1:2" ht="15" x14ac:dyDescent="0.25">
      <c r="A631" s="91" t="s">
        <v>860</v>
      </c>
      <c r="B631" s="91" t="s">
        <v>231</v>
      </c>
    </row>
    <row r="632" spans="1:2" ht="15" x14ac:dyDescent="0.25">
      <c r="A632" s="91" t="s">
        <v>861</v>
      </c>
      <c r="B632" s="91" t="s">
        <v>231</v>
      </c>
    </row>
    <row r="633" spans="1:2" ht="15" x14ac:dyDescent="0.25">
      <c r="A633" s="91" t="s">
        <v>862</v>
      </c>
      <c r="B633" s="91" t="s">
        <v>231</v>
      </c>
    </row>
    <row r="634" spans="1:2" ht="15" x14ac:dyDescent="0.25">
      <c r="A634" s="91" t="s">
        <v>863</v>
      </c>
      <c r="B634" s="91" t="s">
        <v>231</v>
      </c>
    </row>
    <row r="635" spans="1:2" ht="15" x14ac:dyDescent="0.25">
      <c r="A635" s="91" t="s">
        <v>864</v>
      </c>
      <c r="B635" s="91" t="s">
        <v>231</v>
      </c>
    </row>
    <row r="636" spans="1:2" ht="15" x14ac:dyDescent="0.25">
      <c r="A636" s="91" t="s">
        <v>865</v>
      </c>
      <c r="B636" s="91" t="s">
        <v>231</v>
      </c>
    </row>
    <row r="637" spans="1:2" ht="15" x14ac:dyDescent="0.25">
      <c r="A637" s="91" t="s">
        <v>866</v>
      </c>
      <c r="B637" s="91" t="s">
        <v>231</v>
      </c>
    </row>
    <row r="638" spans="1:2" ht="15" x14ac:dyDescent="0.25">
      <c r="A638" s="91" t="s">
        <v>867</v>
      </c>
      <c r="B638" s="91" t="s">
        <v>231</v>
      </c>
    </row>
    <row r="639" spans="1:2" ht="15" x14ac:dyDescent="0.25">
      <c r="A639" s="91" t="s">
        <v>868</v>
      </c>
      <c r="B639" s="91" t="s">
        <v>869</v>
      </c>
    </row>
    <row r="640" spans="1:2" ht="15" x14ac:dyDescent="0.25">
      <c r="A640" s="91" t="s">
        <v>870</v>
      </c>
      <c r="B640" s="91" t="s">
        <v>869</v>
      </c>
    </row>
    <row r="641" spans="1:2" ht="15" x14ac:dyDescent="0.25">
      <c r="A641" s="91" t="s">
        <v>871</v>
      </c>
      <c r="B641" s="91" t="s">
        <v>869</v>
      </c>
    </row>
    <row r="642" spans="1:2" ht="15" x14ac:dyDescent="0.25">
      <c r="A642" s="91" t="s">
        <v>872</v>
      </c>
      <c r="B642" s="91" t="s">
        <v>869</v>
      </c>
    </row>
    <row r="643" spans="1:2" ht="15" x14ac:dyDescent="0.25">
      <c r="A643" s="91" t="s">
        <v>873</v>
      </c>
      <c r="B643" s="91" t="s">
        <v>869</v>
      </c>
    </row>
    <row r="644" spans="1:2" ht="15" x14ac:dyDescent="0.25">
      <c r="A644" s="91" t="s">
        <v>874</v>
      </c>
      <c r="B644" s="91" t="s">
        <v>875</v>
      </c>
    </row>
    <row r="645" spans="1:2" ht="15" x14ac:dyDescent="0.25">
      <c r="A645" s="91" t="s">
        <v>876</v>
      </c>
      <c r="B645" s="91" t="s">
        <v>869</v>
      </c>
    </row>
    <row r="646" spans="1:2" ht="15" x14ac:dyDescent="0.25">
      <c r="A646" s="91" t="s">
        <v>877</v>
      </c>
      <c r="B646" s="91" t="s">
        <v>878</v>
      </c>
    </row>
    <row r="647" spans="1:2" ht="15" x14ac:dyDescent="0.25">
      <c r="A647" s="91" t="s">
        <v>879</v>
      </c>
      <c r="B647" s="91" t="s">
        <v>880</v>
      </c>
    </row>
    <row r="648" spans="1:2" ht="15" x14ac:dyDescent="0.25">
      <c r="A648" s="91" t="s">
        <v>881</v>
      </c>
      <c r="B648" s="91" t="s">
        <v>882</v>
      </c>
    </row>
    <row r="649" spans="1:2" ht="15" x14ac:dyDescent="0.25">
      <c r="A649" s="91" t="s">
        <v>883</v>
      </c>
      <c r="B649" s="91" t="s">
        <v>884</v>
      </c>
    </row>
    <row r="650" spans="1:2" ht="15" x14ac:dyDescent="0.25">
      <c r="A650" s="91" t="s">
        <v>885</v>
      </c>
      <c r="B650" s="91" t="s">
        <v>886</v>
      </c>
    </row>
    <row r="651" spans="1:2" ht="15" x14ac:dyDescent="0.25">
      <c r="A651" s="91" t="s">
        <v>887</v>
      </c>
      <c r="B651" s="91" t="s">
        <v>888</v>
      </c>
    </row>
    <row r="652" spans="1:2" ht="15" x14ac:dyDescent="0.25">
      <c r="A652" s="91" t="s">
        <v>889</v>
      </c>
      <c r="B652" s="91" t="s">
        <v>888</v>
      </c>
    </row>
    <row r="653" spans="1:2" ht="15" x14ac:dyDescent="0.25">
      <c r="A653" s="91" t="s">
        <v>890</v>
      </c>
      <c r="B653" s="91" t="s">
        <v>891</v>
      </c>
    </row>
    <row r="654" spans="1:2" ht="15" x14ac:dyDescent="0.25">
      <c r="A654" s="91" t="s">
        <v>892</v>
      </c>
      <c r="B654" s="91" t="s">
        <v>893</v>
      </c>
    </row>
    <row r="655" spans="1:2" ht="15" x14ac:dyDescent="0.25">
      <c r="A655" s="91" t="s">
        <v>894</v>
      </c>
      <c r="B655" s="91" t="s">
        <v>895</v>
      </c>
    </row>
    <row r="656" spans="1:2" ht="15" x14ac:dyDescent="0.25">
      <c r="A656" s="91" t="s">
        <v>896</v>
      </c>
      <c r="B656" s="91" t="s">
        <v>895</v>
      </c>
    </row>
    <row r="657" spans="1:2" ht="15" x14ac:dyDescent="0.25">
      <c r="A657" s="91" t="s">
        <v>897</v>
      </c>
      <c r="B657" s="91" t="s">
        <v>898</v>
      </c>
    </row>
    <row r="658" spans="1:2" ht="15" x14ac:dyDescent="0.25">
      <c r="A658" s="91" t="s">
        <v>899</v>
      </c>
      <c r="B658" s="91" t="s">
        <v>900</v>
      </c>
    </row>
    <row r="659" spans="1:2" ht="15" x14ac:dyDescent="0.25">
      <c r="A659" s="91" t="s">
        <v>901</v>
      </c>
      <c r="B659" s="91" t="s">
        <v>900</v>
      </c>
    </row>
    <row r="660" spans="1:2" ht="15" x14ac:dyDescent="0.25">
      <c r="A660" s="91" t="s">
        <v>902</v>
      </c>
      <c r="B660" s="91" t="s">
        <v>903</v>
      </c>
    </row>
    <row r="661" spans="1:2" ht="15" x14ac:dyDescent="0.25">
      <c r="A661" s="91" t="s">
        <v>904</v>
      </c>
      <c r="B661" s="91" t="s">
        <v>903</v>
      </c>
    </row>
    <row r="662" spans="1:2" ht="15" x14ac:dyDescent="0.25">
      <c r="A662" s="91" t="s">
        <v>905</v>
      </c>
      <c r="B662" s="91" t="s">
        <v>903</v>
      </c>
    </row>
    <row r="663" spans="1:2" ht="15" x14ac:dyDescent="0.25">
      <c r="A663" s="91" t="s">
        <v>906</v>
      </c>
      <c r="B663" s="91" t="s">
        <v>903</v>
      </c>
    </row>
    <row r="664" spans="1:2" ht="15" x14ac:dyDescent="0.25">
      <c r="A664" s="91" t="s">
        <v>907</v>
      </c>
      <c r="B664" s="91" t="s">
        <v>900</v>
      </c>
    </row>
    <row r="665" spans="1:2" ht="15" x14ac:dyDescent="0.25">
      <c r="A665" s="91" t="s">
        <v>908</v>
      </c>
      <c r="B665" s="91" t="s">
        <v>909</v>
      </c>
    </row>
    <row r="666" spans="1:2" ht="15" x14ac:dyDescent="0.25">
      <c r="A666" s="91" t="s">
        <v>910</v>
      </c>
      <c r="B666" s="91" t="s">
        <v>878</v>
      </c>
    </row>
    <row r="667" spans="1:2" ht="15" x14ac:dyDescent="0.25">
      <c r="A667" s="91" t="s">
        <v>911</v>
      </c>
      <c r="B667" s="91" t="s">
        <v>878</v>
      </c>
    </row>
    <row r="668" spans="1:2" ht="15" x14ac:dyDescent="0.25">
      <c r="A668" s="91" t="s">
        <v>912</v>
      </c>
      <c r="B668" s="91" t="s">
        <v>913</v>
      </c>
    </row>
    <row r="669" spans="1:2" ht="15" x14ac:dyDescent="0.25">
      <c r="A669" s="91" t="s">
        <v>914</v>
      </c>
      <c r="B669" s="91" t="s">
        <v>915</v>
      </c>
    </row>
    <row r="670" spans="1:2" ht="15" x14ac:dyDescent="0.25">
      <c r="A670" s="91" t="s">
        <v>916</v>
      </c>
      <c r="B670" s="91" t="s">
        <v>917</v>
      </c>
    </row>
    <row r="671" spans="1:2" ht="15" x14ac:dyDescent="0.25">
      <c r="A671" s="91" t="s">
        <v>918</v>
      </c>
      <c r="B671" s="91" t="s">
        <v>919</v>
      </c>
    </row>
    <row r="672" spans="1:2" ht="15" x14ac:dyDescent="0.25">
      <c r="A672" s="91" t="s">
        <v>920</v>
      </c>
      <c r="B672" s="91" t="s">
        <v>869</v>
      </c>
    </row>
    <row r="673" spans="1:2" ht="15" x14ac:dyDescent="0.25">
      <c r="A673" s="91" t="s">
        <v>921</v>
      </c>
      <c r="B673" s="91" t="s">
        <v>869</v>
      </c>
    </row>
    <row r="674" spans="1:2" ht="15" x14ac:dyDescent="0.25">
      <c r="A674" s="91" t="s">
        <v>922</v>
      </c>
      <c r="B674" s="91" t="s">
        <v>869</v>
      </c>
    </row>
    <row r="675" spans="1:2" ht="15" x14ac:dyDescent="0.25">
      <c r="A675" s="91" t="s">
        <v>923</v>
      </c>
      <c r="B675" s="91" t="s">
        <v>888</v>
      </c>
    </row>
    <row r="676" spans="1:2" ht="15" x14ac:dyDescent="0.25">
      <c r="A676" s="91" t="s">
        <v>924</v>
      </c>
      <c r="B676" s="91" t="s">
        <v>925</v>
      </c>
    </row>
    <row r="677" spans="1:2" ht="15" x14ac:dyDescent="0.25">
      <c r="A677" s="91" t="s">
        <v>926</v>
      </c>
      <c r="B677" s="91" t="s">
        <v>886</v>
      </c>
    </row>
    <row r="678" spans="1:2" ht="15" x14ac:dyDescent="0.25">
      <c r="A678" s="91" t="s">
        <v>927</v>
      </c>
      <c r="B678" s="91" t="s">
        <v>928</v>
      </c>
    </row>
    <row r="679" spans="1:2" ht="15" x14ac:dyDescent="0.25">
      <c r="A679" s="91" t="s">
        <v>929</v>
      </c>
      <c r="B679" s="91" t="s">
        <v>875</v>
      </c>
    </row>
    <row r="680" spans="1:2" ht="15" x14ac:dyDescent="0.25">
      <c r="A680" s="91" t="s">
        <v>930</v>
      </c>
      <c r="B680" s="91" t="s">
        <v>928</v>
      </c>
    </row>
    <row r="681" spans="1:2" ht="15" x14ac:dyDescent="0.25">
      <c r="A681" s="91" t="s">
        <v>931</v>
      </c>
      <c r="B681" s="91" t="s">
        <v>917</v>
      </c>
    </row>
    <row r="682" spans="1:2" ht="15" x14ac:dyDescent="0.25">
      <c r="A682" s="91" t="s">
        <v>932</v>
      </c>
      <c r="B682" s="91" t="s">
        <v>917</v>
      </c>
    </row>
    <row r="683" spans="1:2" ht="15" x14ac:dyDescent="0.25">
      <c r="A683" s="91" t="s">
        <v>933</v>
      </c>
      <c r="B683" s="91" t="s">
        <v>909</v>
      </c>
    </row>
    <row r="684" spans="1:2" ht="15" x14ac:dyDescent="0.25">
      <c r="A684" s="91" t="s">
        <v>934</v>
      </c>
      <c r="B684" s="91" t="s">
        <v>882</v>
      </c>
    </row>
    <row r="685" spans="1:2" ht="15" x14ac:dyDescent="0.25">
      <c r="A685" s="91" t="s">
        <v>935</v>
      </c>
      <c r="B685" s="91" t="s">
        <v>915</v>
      </c>
    </row>
    <row r="686" spans="1:2" ht="15" x14ac:dyDescent="0.25">
      <c r="A686" s="91" t="s">
        <v>936</v>
      </c>
      <c r="B686" s="91" t="s">
        <v>893</v>
      </c>
    </row>
    <row r="687" spans="1:2" ht="15" x14ac:dyDescent="0.25">
      <c r="A687" s="91" t="s">
        <v>937</v>
      </c>
      <c r="B687" s="91" t="s">
        <v>893</v>
      </c>
    </row>
    <row r="688" spans="1:2" ht="15" x14ac:dyDescent="0.25">
      <c r="A688" s="91" t="s">
        <v>938</v>
      </c>
      <c r="B688" s="91" t="s">
        <v>895</v>
      </c>
    </row>
    <row r="689" spans="1:2" ht="15" x14ac:dyDescent="0.25">
      <c r="A689" s="91" t="s">
        <v>939</v>
      </c>
      <c r="B689" s="91" t="s">
        <v>895</v>
      </c>
    </row>
    <row r="690" spans="1:2" ht="15" x14ac:dyDescent="0.25">
      <c r="A690" s="91" t="s">
        <v>940</v>
      </c>
      <c r="B690" s="91" t="s">
        <v>880</v>
      </c>
    </row>
    <row r="691" spans="1:2" ht="15" x14ac:dyDescent="0.25">
      <c r="A691" s="91" t="s">
        <v>941</v>
      </c>
      <c r="B691" s="91" t="s">
        <v>891</v>
      </c>
    </row>
    <row r="692" spans="1:2" ht="15" x14ac:dyDescent="0.25">
      <c r="A692" s="91" t="s">
        <v>942</v>
      </c>
      <c r="B692" s="91" t="s">
        <v>878</v>
      </c>
    </row>
    <row r="693" spans="1:2" ht="15" x14ac:dyDescent="0.25">
      <c r="A693" s="91" t="s">
        <v>943</v>
      </c>
      <c r="B693" s="91" t="s">
        <v>913</v>
      </c>
    </row>
    <row r="694" spans="1:2" ht="15" x14ac:dyDescent="0.25">
      <c r="A694" s="91" t="s">
        <v>944</v>
      </c>
      <c r="B694" s="91" t="s">
        <v>945</v>
      </c>
    </row>
    <row r="695" spans="1:2" ht="15" x14ac:dyDescent="0.25">
      <c r="A695" s="91" t="s">
        <v>946</v>
      </c>
      <c r="B695" s="91" t="s">
        <v>900</v>
      </c>
    </row>
    <row r="696" spans="1:2" ht="15" x14ac:dyDescent="0.25">
      <c r="A696" s="91" t="s">
        <v>947</v>
      </c>
      <c r="B696" s="91" t="s">
        <v>878</v>
      </c>
    </row>
    <row r="697" spans="1:2" ht="15" x14ac:dyDescent="0.25">
      <c r="A697" s="91" t="s">
        <v>948</v>
      </c>
      <c r="B697" s="91" t="s">
        <v>949</v>
      </c>
    </row>
    <row r="698" spans="1:2" ht="15" x14ac:dyDescent="0.25">
      <c r="A698" s="91" t="s">
        <v>950</v>
      </c>
      <c r="B698" s="91" t="s">
        <v>903</v>
      </c>
    </row>
    <row r="699" spans="1:2" ht="15" x14ac:dyDescent="0.25">
      <c r="A699" s="91" t="s">
        <v>951</v>
      </c>
      <c r="B699" s="91" t="s">
        <v>919</v>
      </c>
    </row>
    <row r="700" spans="1:2" ht="15" x14ac:dyDescent="0.25">
      <c r="A700" s="91" t="s">
        <v>952</v>
      </c>
      <c r="B700" s="91" t="s">
        <v>898</v>
      </c>
    </row>
    <row r="701" spans="1:2" ht="15" x14ac:dyDescent="0.25">
      <c r="A701" s="91" t="s">
        <v>953</v>
      </c>
      <c r="B701" s="91" t="s">
        <v>898</v>
      </c>
    </row>
    <row r="702" spans="1:2" ht="15" x14ac:dyDescent="0.25">
      <c r="A702" s="91" t="s">
        <v>954</v>
      </c>
      <c r="B702" s="91" t="s">
        <v>955</v>
      </c>
    </row>
    <row r="703" spans="1:2" ht="15" x14ac:dyDescent="0.25">
      <c r="A703" s="91" t="s">
        <v>956</v>
      </c>
      <c r="B703" s="91" t="s">
        <v>955</v>
      </c>
    </row>
    <row r="704" spans="1:2" ht="15" x14ac:dyDescent="0.25">
      <c r="A704" s="91" t="s">
        <v>957</v>
      </c>
      <c r="B704" s="91" t="s">
        <v>955</v>
      </c>
    </row>
    <row r="705" spans="1:2" ht="15" x14ac:dyDescent="0.25">
      <c r="A705" s="91" t="s">
        <v>958</v>
      </c>
      <c r="B705" s="91" t="s">
        <v>959</v>
      </c>
    </row>
    <row r="706" spans="1:2" ht="15" x14ac:dyDescent="0.25">
      <c r="A706" s="91" t="s">
        <v>960</v>
      </c>
      <c r="B706" s="91" t="s">
        <v>959</v>
      </c>
    </row>
    <row r="707" spans="1:2" ht="15" x14ac:dyDescent="0.25">
      <c r="A707" s="91" t="s">
        <v>961</v>
      </c>
      <c r="B707" s="91" t="s">
        <v>959</v>
      </c>
    </row>
    <row r="708" spans="1:2" ht="15" x14ac:dyDescent="0.25">
      <c r="A708" s="91" t="s">
        <v>962</v>
      </c>
      <c r="B708" s="91" t="s">
        <v>963</v>
      </c>
    </row>
    <row r="709" spans="1:2" ht="15" x14ac:dyDescent="0.25">
      <c r="A709" s="91" t="s">
        <v>964</v>
      </c>
      <c r="B709" s="91" t="s">
        <v>963</v>
      </c>
    </row>
    <row r="710" spans="1:2" ht="15" x14ac:dyDescent="0.25">
      <c r="A710" s="91" t="s">
        <v>965</v>
      </c>
      <c r="B710" s="91" t="s">
        <v>966</v>
      </c>
    </row>
    <row r="711" spans="1:2" ht="15" x14ac:dyDescent="0.25">
      <c r="A711" s="91" t="s">
        <v>967</v>
      </c>
      <c r="B711" s="91" t="s">
        <v>968</v>
      </c>
    </row>
    <row r="712" spans="1:2" ht="15" x14ac:dyDescent="0.25">
      <c r="A712" s="91" t="s">
        <v>969</v>
      </c>
      <c r="B712" s="91" t="s">
        <v>955</v>
      </c>
    </row>
    <row r="713" spans="1:2" ht="15" x14ac:dyDescent="0.25">
      <c r="A713" s="91" t="s">
        <v>970</v>
      </c>
      <c r="B713" s="91" t="s">
        <v>955</v>
      </c>
    </row>
    <row r="714" spans="1:2" ht="15" x14ac:dyDescent="0.25">
      <c r="A714" s="91" t="s">
        <v>971</v>
      </c>
      <c r="B714" s="91" t="s">
        <v>955</v>
      </c>
    </row>
    <row r="715" spans="1:2" ht="15" x14ac:dyDescent="0.25">
      <c r="A715" s="91" t="s">
        <v>972</v>
      </c>
      <c r="B715" s="91" t="s">
        <v>955</v>
      </c>
    </row>
    <row r="716" spans="1:2" ht="15" x14ac:dyDescent="0.25">
      <c r="A716" s="91" t="s">
        <v>973</v>
      </c>
      <c r="B716" s="91" t="s">
        <v>955</v>
      </c>
    </row>
    <row r="717" spans="1:2" ht="15" x14ac:dyDescent="0.25">
      <c r="A717" s="91" t="s">
        <v>974</v>
      </c>
      <c r="B717" s="91" t="s">
        <v>975</v>
      </c>
    </row>
    <row r="718" spans="1:2" ht="15" x14ac:dyDescent="0.25">
      <c r="A718" s="91" t="s">
        <v>976</v>
      </c>
      <c r="B718" s="91" t="s">
        <v>966</v>
      </c>
    </row>
    <row r="719" spans="1:2" ht="15" x14ac:dyDescent="0.25">
      <c r="A719" s="91" t="s">
        <v>977</v>
      </c>
      <c r="B719" s="91" t="s">
        <v>978</v>
      </c>
    </row>
    <row r="720" spans="1:2" ht="15" x14ac:dyDescent="0.25">
      <c r="A720" s="91" t="s">
        <v>979</v>
      </c>
      <c r="B720" s="91" t="s">
        <v>978</v>
      </c>
    </row>
    <row r="721" spans="1:2" ht="15" x14ac:dyDescent="0.25">
      <c r="A721" s="91" t="s">
        <v>980</v>
      </c>
      <c r="B721" s="91" t="s">
        <v>968</v>
      </c>
    </row>
    <row r="722" spans="1:2" ht="15" x14ac:dyDescent="0.25">
      <c r="A722" s="91" t="s">
        <v>981</v>
      </c>
      <c r="B722" s="91" t="s">
        <v>978</v>
      </c>
    </row>
    <row r="723" spans="1:2" ht="15" x14ac:dyDescent="0.25">
      <c r="A723" s="91" t="s">
        <v>982</v>
      </c>
      <c r="B723" s="91" t="s">
        <v>963</v>
      </c>
    </row>
    <row r="724" spans="1:2" ht="15" x14ac:dyDescent="0.25">
      <c r="A724" s="91" t="s">
        <v>983</v>
      </c>
      <c r="B724" s="91" t="s">
        <v>984</v>
      </c>
    </row>
    <row r="725" spans="1:2" ht="15" x14ac:dyDescent="0.25">
      <c r="A725" s="91" t="s">
        <v>985</v>
      </c>
      <c r="B725" s="91" t="s">
        <v>959</v>
      </c>
    </row>
    <row r="726" spans="1:2" ht="15" x14ac:dyDescent="0.25">
      <c r="A726" s="91" t="s">
        <v>986</v>
      </c>
      <c r="B726" s="91" t="s">
        <v>987</v>
      </c>
    </row>
    <row r="727" spans="1:2" ht="15" x14ac:dyDescent="0.25">
      <c r="A727" s="91" t="s">
        <v>988</v>
      </c>
      <c r="B727" s="91" t="s">
        <v>955</v>
      </c>
    </row>
    <row r="728" spans="1:2" ht="15" x14ac:dyDescent="0.25">
      <c r="A728" s="91" t="s">
        <v>989</v>
      </c>
      <c r="B728" s="91" t="s">
        <v>990</v>
      </c>
    </row>
    <row r="729" spans="1:2" ht="15" x14ac:dyDescent="0.25">
      <c r="A729" s="91" t="s">
        <v>991</v>
      </c>
      <c r="B729" s="91" t="s">
        <v>990</v>
      </c>
    </row>
    <row r="730" spans="1:2" ht="15" x14ac:dyDescent="0.25">
      <c r="A730" s="91" t="s">
        <v>992</v>
      </c>
      <c r="B730" s="91" t="s">
        <v>990</v>
      </c>
    </row>
    <row r="731" spans="1:2" ht="15" x14ac:dyDescent="0.25">
      <c r="A731" s="91" t="s">
        <v>993</v>
      </c>
      <c r="B731" s="91" t="s">
        <v>994</v>
      </c>
    </row>
    <row r="732" spans="1:2" ht="15" x14ac:dyDescent="0.25">
      <c r="A732" s="91" t="s">
        <v>995</v>
      </c>
      <c r="B732" s="91" t="s">
        <v>996</v>
      </c>
    </row>
    <row r="733" spans="1:2" ht="15" x14ac:dyDescent="0.25">
      <c r="A733" s="91" t="s">
        <v>997</v>
      </c>
      <c r="B733" s="91" t="s">
        <v>994</v>
      </c>
    </row>
    <row r="734" spans="1:2" ht="15" x14ac:dyDescent="0.25">
      <c r="A734" s="91" t="s">
        <v>998</v>
      </c>
      <c r="B734" s="91" t="s">
        <v>990</v>
      </c>
    </row>
    <row r="735" spans="1:2" ht="15" x14ac:dyDescent="0.25">
      <c r="A735" s="91" t="s">
        <v>999</v>
      </c>
      <c r="B735" s="91" t="s">
        <v>1000</v>
      </c>
    </row>
    <row r="736" spans="1:2" ht="15" x14ac:dyDescent="0.25">
      <c r="A736" s="91" t="s">
        <v>1001</v>
      </c>
      <c r="B736" s="91" t="s">
        <v>1002</v>
      </c>
    </row>
    <row r="737" spans="1:2" ht="15" x14ac:dyDescent="0.25">
      <c r="A737" s="91" t="s">
        <v>1003</v>
      </c>
      <c r="B737" s="91" t="s">
        <v>1004</v>
      </c>
    </row>
    <row r="738" spans="1:2" ht="15" x14ac:dyDescent="0.25">
      <c r="A738" s="91" t="s">
        <v>1005</v>
      </c>
      <c r="B738" s="91" t="s">
        <v>1006</v>
      </c>
    </row>
    <row r="739" spans="1:2" ht="15" x14ac:dyDescent="0.25">
      <c r="A739" s="91" t="s">
        <v>1007</v>
      </c>
      <c r="B739" s="91" t="s">
        <v>1006</v>
      </c>
    </row>
    <row r="740" spans="1:2" ht="15" x14ac:dyDescent="0.25">
      <c r="A740" s="91" t="s">
        <v>1008</v>
      </c>
      <c r="B740" s="91" t="s">
        <v>1009</v>
      </c>
    </row>
    <row r="741" spans="1:2" ht="15" x14ac:dyDescent="0.25">
      <c r="A741" s="91" t="s">
        <v>1010</v>
      </c>
      <c r="B741" s="91" t="s">
        <v>1011</v>
      </c>
    </row>
    <row r="742" spans="1:2" ht="15" x14ac:dyDescent="0.25">
      <c r="A742" s="91" t="s">
        <v>1012</v>
      </c>
      <c r="B742" s="91" t="s">
        <v>1013</v>
      </c>
    </row>
    <row r="743" spans="1:2" ht="15" x14ac:dyDescent="0.25">
      <c r="A743" s="91" t="s">
        <v>1014</v>
      </c>
      <c r="B743" s="91" t="s">
        <v>1015</v>
      </c>
    </row>
    <row r="744" spans="1:2" ht="15" x14ac:dyDescent="0.25">
      <c r="A744" s="91" t="s">
        <v>1016</v>
      </c>
      <c r="B744" s="91" t="s">
        <v>1015</v>
      </c>
    </row>
    <row r="745" spans="1:2" ht="15" x14ac:dyDescent="0.25">
      <c r="A745" s="91" t="s">
        <v>1017</v>
      </c>
      <c r="B745" s="91" t="s">
        <v>1009</v>
      </c>
    </row>
    <row r="746" spans="1:2" ht="15" x14ac:dyDescent="0.25">
      <c r="A746" s="91" t="s">
        <v>1018</v>
      </c>
      <c r="B746" s="91" t="s">
        <v>1006</v>
      </c>
    </row>
    <row r="747" spans="1:2" ht="15" x14ac:dyDescent="0.25">
      <c r="A747" s="91" t="s">
        <v>1019</v>
      </c>
      <c r="B747" s="91" t="s">
        <v>1015</v>
      </c>
    </row>
    <row r="748" spans="1:2" ht="15" x14ac:dyDescent="0.25">
      <c r="A748" s="91" t="s">
        <v>1020</v>
      </c>
      <c r="B748" s="91" t="s">
        <v>1021</v>
      </c>
    </row>
    <row r="749" spans="1:2" ht="15" x14ac:dyDescent="0.25">
      <c r="A749" s="91" t="s">
        <v>1022</v>
      </c>
      <c r="B749" s="91" t="s">
        <v>1013</v>
      </c>
    </row>
    <row r="750" spans="1:2" ht="15" x14ac:dyDescent="0.25">
      <c r="A750" s="91" t="s">
        <v>1023</v>
      </c>
      <c r="B750" s="91" t="s">
        <v>996</v>
      </c>
    </row>
    <row r="751" spans="1:2" ht="15" x14ac:dyDescent="0.25">
      <c r="A751" s="91" t="s">
        <v>1024</v>
      </c>
      <c r="B751" s="91" t="s">
        <v>990</v>
      </c>
    </row>
    <row r="752" spans="1:2" ht="15" x14ac:dyDescent="0.25">
      <c r="A752" s="91" t="s">
        <v>1025</v>
      </c>
      <c r="B752" s="91" t="s">
        <v>990</v>
      </c>
    </row>
    <row r="753" spans="1:2" ht="15" x14ac:dyDescent="0.25">
      <c r="A753" s="91" t="s">
        <v>1026</v>
      </c>
      <c r="B753" s="91" t="s">
        <v>990</v>
      </c>
    </row>
    <row r="754" spans="1:2" ht="15" x14ac:dyDescent="0.25">
      <c r="A754" s="91" t="s">
        <v>1027</v>
      </c>
      <c r="B754" s="91" t="s">
        <v>1000</v>
      </c>
    </row>
    <row r="755" spans="1:2" ht="15" x14ac:dyDescent="0.25">
      <c r="A755" s="91" t="s">
        <v>1028</v>
      </c>
      <c r="B755" s="91" t="s">
        <v>1029</v>
      </c>
    </row>
    <row r="756" spans="1:2" ht="15" x14ac:dyDescent="0.25">
      <c r="A756" s="91" t="s">
        <v>1030</v>
      </c>
      <c r="B756" s="91" t="s">
        <v>1029</v>
      </c>
    </row>
    <row r="757" spans="1:2" ht="15" x14ac:dyDescent="0.25">
      <c r="A757" s="91" t="s">
        <v>1031</v>
      </c>
      <c r="B757" s="91" t="s">
        <v>1029</v>
      </c>
    </row>
    <row r="758" spans="1:2" ht="15" x14ac:dyDescent="0.25">
      <c r="A758" s="91" t="s">
        <v>1032</v>
      </c>
      <c r="B758" s="91" t="s">
        <v>1029</v>
      </c>
    </row>
    <row r="759" spans="1:2" ht="15" x14ac:dyDescent="0.25">
      <c r="A759" s="91" t="s">
        <v>1033</v>
      </c>
      <c r="B759" s="91" t="s">
        <v>1029</v>
      </c>
    </row>
    <row r="760" spans="1:2" ht="15" x14ac:dyDescent="0.25">
      <c r="A760" s="91" t="s">
        <v>1034</v>
      </c>
      <c r="B760" s="91" t="s">
        <v>1029</v>
      </c>
    </row>
    <row r="761" spans="1:2" ht="15" x14ac:dyDescent="0.25">
      <c r="A761" s="91" t="s">
        <v>1035</v>
      </c>
      <c r="B761" s="91" t="s">
        <v>1036</v>
      </c>
    </row>
    <row r="762" spans="1:2" ht="15" x14ac:dyDescent="0.25">
      <c r="A762" s="91" t="s">
        <v>1037</v>
      </c>
      <c r="B762" s="91" t="s">
        <v>1036</v>
      </c>
    </row>
    <row r="763" spans="1:2" ht="15" x14ac:dyDescent="0.25">
      <c r="A763" s="91" t="s">
        <v>1038</v>
      </c>
      <c r="B763" s="91" t="s">
        <v>1036</v>
      </c>
    </row>
    <row r="764" spans="1:2" ht="15" x14ac:dyDescent="0.25">
      <c r="A764" s="91" t="s">
        <v>1039</v>
      </c>
      <c r="B764" s="91" t="s">
        <v>1036</v>
      </c>
    </row>
    <row r="765" spans="1:2" ht="15" x14ac:dyDescent="0.25">
      <c r="A765" s="91" t="s">
        <v>1040</v>
      </c>
      <c r="B765" s="91" t="s">
        <v>1036</v>
      </c>
    </row>
    <row r="766" spans="1:2" ht="15" x14ac:dyDescent="0.25">
      <c r="A766" s="91" t="s">
        <v>1041</v>
      </c>
      <c r="B766" s="91" t="s">
        <v>1036</v>
      </c>
    </row>
    <row r="767" spans="1:2" ht="15" x14ac:dyDescent="0.25">
      <c r="A767" s="91" t="s">
        <v>1042</v>
      </c>
      <c r="B767" s="91" t="s">
        <v>1036</v>
      </c>
    </row>
    <row r="768" spans="1:2" ht="15" x14ac:dyDescent="0.25">
      <c r="A768" s="91" t="s">
        <v>1043</v>
      </c>
      <c r="B768" s="91" t="s">
        <v>1036</v>
      </c>
    </row>
    <row r="769" spans="1:2" ht="15" x14ac:dyDescent="0.25">
      <c r="A769" s="91" t="s">
        <v>1044</v>
      </c>
      <c r="B769" s="91" t="s">
        <v>1036</v>
      </c>
    </row>
    <row r="770" spans="1:2" ht="15" x14ac:dyDescent="0.25">
      <c r="A770" s="91" t="s">
        <v>1045</v>
      </c>
      <c r="B770" s="91" t="s">
        <v>1036</v>
      </c>
    </row>
    <row r="771" spans="1:2" ht="15" x14ac:dyDescent="0.25">
      <c r="A771" s="91" t="s">
        <v>1046</v>
      </c>
      <c r="B771" s="91" t="s">
        <v>1047</v>
      </c>
    </row>
    <row r="772" spans="1:2" ht="15" x14ac:dyDescent="0.25">
      <c r="A772" s="91" t="s">
        <v>1048</v>
      </c>
      <c r="B772" s="91" t="s">
        <v>1047</v>
      </c>
    </row>
    <row r="773" spans="1:2" ht="15" x14ac:dyDescent="0.25">
      <c r="A773" s="91" t="s">
        <v>1049</v>
      </c>
      <c r="B773" s="91" t="s">
        <v>1047</v>
      </c>
    </row>
    <row r="774" spans="1:2" ht="15" x14ac:dyDescent="0.25">
      <c r="A774" s="91" t="s">
        <v>1050</v>
      </c>
      <c r="B774" s="91" t="s">
        <v>1051</v>
      </c>
    </row>
    <row r="775" spans="1:2" ht="15" x14ac:dyDescent="0.25">
      <c r="A775" s="91" t="s">
        <v>1052</v>
      </c>
      <c r="B775" s="91" t="s">
        <v>1053</v>
      </c>
    </row>
    <row r="776" spans="1:2" ht="15" x14ac:dyDescent="0.25">
      <c r="A776" s="91" t="s">
        <v>1054</v>
      </c>
      <c r="B776" s="91" t="s">
        <v>1055</v>
      </c>
    </row>
    <row r="777" spans="1:2" ht="15" x14ac:dyDescent="0.25">
      <c r="A777" s="91" t="s">
        <v>1056</v>
      </c>
      <c r="B777" s="91" t="s">
        <v>1047</v>
      </c>
    </row>
    <row r="778" spans="1:2" ht="15" x14ac:dyDescent="0.25">
      <c r="A778" s="91" t="s">
        <v>1057</v>
      </c>
      <c r="B778" s="91" t="s">
        <v>1053</v>
      </c>
    </row>
    <row r="779" spans="1:2" ht="15" x14ac:dyDescent="0.25">
      <c r="A779" s="91" t="s">
        <v>1058</v>
      </c>
      <c r="B779" s="91" t="s">
        <v>1059</v>
      </c>
    </row>
    <row r="780" spans="1:2" ht="15" x14ac:dyDescent="0.25">
      <c r="A780" s="91" t="s">
        <v>1060</v>
      </c>
      <c r="B780" s="91" t="s">
        <v>1061</v>
      </c>
    </row>
    <row r="781" spans="1:2" ht="15" x14ac:dyDescent="0.25">
      <c r="A781" s="91" t="s">
        <v>1062</v>
      </c>
      <c r="B781" s="91" t="s">
        <v>1063</v>
      </c>
    </row>
    <row r="782" spans="1:2" ht="15" x14ac:dyDescent="0.25">
      <c r="A782" s="91" t="s">
        <v>1064</v>
      </c>
      <c r="B782" s="91" t="s">
        <v>1065</v>
      </c>
    </row>
    <row r="783" spans="1:2" ht="15" x14ac:dyDescent="0.25">
      <c r="A783" s="91" t="s">
        <v>1066</v>
      </c>
      <c r="B783" s="91" t="s">
        <v>1065</v>
      </c>
    </row>
    <row r="784" spans="1:2" ht="15" x14ac:dyDescent="0.25">
      <c r="A784" s="91" t="s">
        <v>1067</v>
      </c>
      <c r="B784" s="91" t="s">
        <v>1065</v>
      </c>
    </row>
    <row r="785" spans="1:2" ht="15" x14ac:dyDescent="0.25">
      <c r="A785" s="91" t="s">
        <v>1068</v>
      </c>
      <c r="B785" s="91" t="s">
        <v>1069</v>
      </c>
    </row>
    <row r="786" spans="1:2" ht="15" x14ac:dyDescent="0.25">
      <c r="A786" s="91" t="s">
        <v>1070</v>
      </c>
      <c r="B786" s="91" t="s">
        <v>1069</v>
      </c>
    </row>
    <row r="787" spans="1:2" ht="15" x14ac:dyDescent="0.25">
      <c r="A787" s="91" t="s">
        <v>1071</v>
      </c>
      <c r="B787" s="91" t="s">
        <v>1069</v>
      </c>
    </row>
    <row r="788" spans="1:2" ht="15" x14ac:dyDescent="0.25">
      <c r="A788" s="91" t="s">
        <v>1072</v>
      </c>
      <c r="B788" s="91" t="s">
        <v>1073</v>
      </c>
    </row>
    <row r="789" spans="1:2" ht="15" x14ac:dyDescent="0.25">
      <c r="A789" s="91" t="s">
        <v>1074</v>
      </c>
      <c r="B789" s="91" t="s">
        <v>1075</v>
      </c>
    </row>
    <row r="790" spans="1:2" ht="15" x14ac:dyDescent="0.25">
      <c r="A790" s="91" t="s">
        <v>1076</v>
      </c>
      <c r="B790" s="91" t="s">
        <v>1063</v>
      </c>
    </row>
    <row r="791" spans="1:2" ht="15" x14ac:dyDescent="0.25">
      <c r="A791" s="91" t="s">
        <v>1077</v>
      </c>
      <c r="B791" s="91" t="s">
        <v>1063</v>
      </c>
    </row>
    <row r="792" spans="1:2" ht="15" x14ac:dyDescent="0.25">
      <c r="A792" s="91" t="s">
        <v>1078</v>
      </c>
      <c r="B792" s="91" t="s">
        <v>1065</v>
      </c>
    </row>
    <row r="793" spans="1:2" ht="15" x14ac:dyDescent="0.25">
      <c r="A793" s="91" t="s">
        <v>1079</v>
      </c>
      <c r="B793" s="91" t="s">
        <v>1063</v>
      </c>
    </row>
    <row r="794" spans="1:2" ht="15" x14ac:dyDescent="0.25">
      <c r="A794" s="91" t="s">
        <v>1080</v>
      </c>
      <c r="B794" s="91" t="s">
        <v>1063</v>
      </c>
    </row>
    <row r="795" spans="1:2" ht="15" x14ac:dyDescent="0.25">
      <c r="A795" s="91" t="s">
        <v>1081</v>
      </c>
      <c r="B795" s="91" t="s">
        <v>1073</v>
      </c>
    </row>
    <row r="796" spans="1:2" ht="15" x14ac:dyDescent="0.25">
      <c r="A796" s="91" t="s">
        <v>1082</v>
      </c>
      <c r="B796" s="91" t="s">
        <v>1075</v>
      </c>
    </row>
    <row r="797" spans="1:2" ht="15" x14ac:dyDescent="0.25">
      <c r="A797" s="91" t="s">
        <v>1083</v>
      </c>
      <c r="B797" s="91" t="s">
        <v>1065</v>
      </c>
    </row>
    <row r="798" spans="1:2" ht="15" x14ac:dyDescent="0.25">
      <c r="A798" s="91" t="s">
        <v>1084</v>
      </c>
      <c r="B798" s="91" t="s">
        <v>1063</v>
      </c>
    </row>
    <row r="799" spans="1:2" ht="15" x14ac:dyDescent="0.25">
      <c r="A799" s="91" t="s">
        <v>1085</v>
      </c>
      <c r="B799" s="91" t="s">
        <v>1086</v>
      </c>
    </row>
    <row r="800" spans="1:2" ht="15" x14ac:dyDescent="0.25">
      <c r="A800" s="91" t="s">
        <v>1087</v>
      </c>
      <c r="B800" s="91" t="s">
        <v>1088</v>
      </c>
    </row>
    <row r="801" spans="1:2" ht="15" x14ac:dyDescent="0.25">
      <c r="A801" s="91" t="s">
        <v>1089</v>
      </c>
      <c r="B801" s="91" t="s">
        <v>1090</v>
      </c>
    </row>
    <row r="802" spans="1:2" ht="15" x14ac:dyDescent="0.25">
      <c r="A802" s="91" t="s">
        <v>1091</v>
      </c>
      <c r="B802" s="91" t="s">
        <v>1092</v>
      </c>
    </row>
    <row r="803" spans="1:2" ht="15" x14ac:dyDescent="0.25">
      <c r="A803" s="91" t="s">
        <v>1093</v>
      </c>
      <c r="B803" s="91" t="s">
        <v>1090</v>
      </c>
    </row>
    <row r="804" spans="1:2" ht="15" x14ac:dyDescent="0.25">
      <c r="A804" s="91" t="s">
        <v>1094</v>
      </c>
      <c r="B804" s="91" t="s">
        <v>1095</v>
      </c>
    </row>
    <row r="805" spans="1:2" ht="15" x14ac:dyDescent="0.25">
      <c r="A805" s="91" t="s">
        <v>1096</v>
      </c>
      <c r="B805" s="91" t="s">
        <v>1095</v>
      </c>
    </row>
    <row r="806" spans="1:2" ht="15" x14ac:dyDescent="0.25">
      <c r="A806" s="91" t="s">
        <v>1097</v>
      </c>
      <c r="B806" s="91" t="s">
        <v>1092</v>
      </c>
    </row>
    <row r="807" spans="1:2" ht="15" x14ac:dyDescent="0.25">
      <c r="A807" s="91" t="s">
        <v>1098</v>
      </c>
      <c r="B807" s="91" t="s">
        <v>1095</v>
      </c>
    </row>
    <row r="808" spans="1:2" ht="15" x14ac:dyDescent="0.25">
      <c r="A808" s="91" t="s">
        <v>1099</v>
      </c>
      <c r="B808" s="91" t="s">
        <v>1095</v>
      </c>
    </row>
    <row r="809" spans="1:2" ht="15" x14ac:dyDescent="0.25">
      <c r="A809" s="91" t="s">
        <v>1100</v>
      </c>
      <c r="B809" s="91" t="s">
        <v>1101</v>
      </c>
    </row>
    <row r="810" spans="1:2" ht="15" x14ac:dyDescent="0.25">
      <c r="A810" s="91" t="s">
        <v>1102</v>
      </c>
      <c r="B810" s="91" t="s">
        <v>1101</v>
      </c>
    </row>
    <row r="811" spans="1:2" ht="15" x14ac:dyDescent="0.25">
      <c r="A811" s="91" t="s">
        <v>1103</v>
      </c>
      <c r="B811" s="91" t="s">
        <v>1101</v>
      </c>
    </row>
    <row r="812" spans="1:2" ht="15" x14ac:dyDescent="0.25">
      <c r="A812" s="91" t="s">
        <v>1104</v>
      </c>
      <c r="B812" s="91" t="s">
        <v>1101</v>
      </c>
    </row>
    <row r="813" spans="1:2" ht="15" x14ac:dyDescent="0.25">
      <c r="A813" s="91" t="s">
        <v>1105</v>
      </c>
      <c r="B813" s="91" t="s">
        <v>1101</v>
      </c>
    </row>
    <row r="814" spans="1:2" ht="15" x14ac:dyDescent="0.25">
      <c r="A814" s="91" t="s">
        <v>1106</v>
      </c>
      <c r="B814" s="91" t="s">
        <v>1101</v>
      </c>
    </row>
    <row r="815" spans="1:2" ht="15" x14ac:dyDescent="0.25">
      <c r="A815" s="91" t="s">
        <v>1107</v>
      </c>
      <c r="B815" s="91" t="s">
        <v>1101</v>
      </c>
    </row>
    <row r="816" spans="1:2" ht="15" x14ac:dyDescent="0.25">
      <c r="A816" s="91" t="s">
        <v>1108</v>
      </c>
      <c r="B816" s="91" t="s">
        <v>1101</v>
      </c>
    </row>
    <row r="817" spans="1:2" ht="15" x14ac:dyDescent="0.25">
      <c r="A817" s="91" t="s">
        <v>1109</v>
      </c>
      <c r="B817" s="91" t="s">
        <v>1101</v>
      </c>
    </row>
    <row r="818" spans="1:2" ht="15" x14ac:dyDescent="0.25">
      <c r="A818" s="91" t="s">
        <v>1110</v>
      </c>
      <c r="B818" s="91" t="s">
        <v>1101</v>
      </c>
    </row>
    <row r="819" spans="1:2" ht="15" x14ac:dyDescent="0.25">
      <c r="A819" s="91" t="s">
        <v>1111</v>
      </c>
      <c r="B819" s="91" t="s">
        <v>1101</v>
      </c>
    </row>
    <row r="820" spans="1:2" ht="15" x14ac:dyDescent="0.25">
      <c r="A820" s="91" t="s">
        <v>1112</v>
      </c>
      <c r="B820" s="91" t="s">
        <v>1101</v>
      </c>
    </row>
    <row r="821" spans="1:2" ht="15" x14ac:dyDescent="0.25">
      <c r="A821" s="91" t="s">
        <v>1113</v>
      </c>
      <c r="B821" s="91" t="s">
        <v>1101</v>
      </c>
    </row>
    <row r="822" spans="1:2" ht="15" x14ac:dyDescent="0.25">
      <c r="A822" s="91" t="s">
        <v>1114</v>
      </c>
      <c r="B822" s="91" t="s">
        <v>1101</v>
      </c>
    </row>
    <row r="823" spans="1:2" ht="15" x14ac:dyDescent="0.25">
      <c r="A823" s="91" t="s">
        <v>1115</v>
      </c>
      <c r="B823" s="91" t="s">
        <v>1101</v>
      </c>
    </row>
    <row r="824" spans="1:2" ht="15" x14ac:dyDescent="0.25">
      <c r="A824" s="91" t="s">
        <v>1116</v>
      </c>
      <c r="B824" s="91" t="s">
        <v>1101</v>
      </c>
    </row>
    <row r="825" spans="1:2" ht="15" x14ac:dyDescent="0.25">
      <c r="A825" s="91" t="s">
        <v>1117</v>
      </c>
      <c r="B825" s="91" t="s">
        <v>1101</v>
      </c>
    </row>
    <row r="826" spans="1:2" ht="15" x14ac:dyDescent="0.25">
      <c r="A826" s="91" t="s">
        <v>1118</v>
      </c>
      <c r="B826" s="91" t="s">
        <v>1101</v>
      </c>
    </row>
    <row r="827" spans="1:2" ht="15" x14ac:dyDescent="0.25">
      <c r="A827" s="91" t="s">
        <v>1119</v>
      </c>
      <c r="B827" s="91" t="s">
        <v>1101</v>
      </c>
    </row>
    <row r="828" spans="1:2" ht="15" x14ac:dyDescent="0.25">
      <c r="A828" s="91" t="s">
        <v>1120</v>
      </c>
      <c r="B828" s="91" t="s">
        <v>1101</v>
      </c>
    </row>
    <row r="829" spans="1:2" ht="15" x14ac:dyDescent="0.25">
      <c r="A829" s="91" t="s">
        <v>1121</v>
      </c>
      <c r="B829" s="91" t="s">
        <v>1101</v>
      </c>
    </row>
    <row r="830" spans="1:2" ht="15" x14ac:dyDescent="0.25">
      <c r="A830" s="91" t="s">
        <v>1122</v>
      </c>
      <c r="B830" s="91" t="s">
        <v>1101</v>
      </c>
    </row>
    <row r="831" spans="1:2" ht="15" x14ac:dyDescent="0.25">
      <c r="A831" s="91" t="s">
        <v>1123</v>
      </c>
      <c r="B831" s="91" t="s">
        <v>1101</v>
      </c>
    </row>
    <row r="832" spans="1:2" ht="15" x14ac:dyDescent="0.25">
      <c r="A832" s="91" t="s">
        <v>1124</v>
      </c>
      <c r="B832" s="91" t="s">
        <v>1101</v>
      </c>
    </row>
    <row r="833" spans="1:2" ht="15" x14ac:dyDescent="0.25">
      <c r="A833" s="91" t="s">
        <v>1125</v>
      </c>
      <c r="B833" s="91" t="s">
        <v>1101</v>
      </c>
    </row>
    <row r="834" spans="1:2" ht="15" x14ac:dyDescent="0.25">
      <c r="A834" s="91" t="s">
        <v>1126</v>
      </c>
      <c r="B834" s="91" t="s">
        <v>1101</v>
      </c>
    </row>
    <row r="835" spans="1:2" ht="15" x14ac:dyDescent="0.25">
      <c r="A835" s="91" t="s">
        <v>1127</v>
      </c>
      <c r="B835" s="91" t="s">
        <v>1101</v>
      </c>
    </row>
    <row r="836" spans="1:2" ht="15" x14ac:dyDescent="0.25">
      <c r="A836" s="91" t="s">
        <v>1128</v>
      </c>
      <c r="B836" s="91" t="s">
        <v>1101</v>
      </c>
    </row>
    <row r="837" spans="1:2" ht="15" x14ac:dyDescent="0.25">
      <c r="A837" s="91" t="s">
        <v>1129</v>
      </c>
      <c r="B837" s="91" t="s">
        <v>1101</v>
      </c>
    </row>
    <row r="838" spans="1:2" ht="15" x14ac:dyDescent="0.25">
      <c r="A838" s="91" t="s">
        <v>1130</v>
      </c>
      <c r="B838" s="91" t="s">
        <v>1101</v>
      </c>
    </row>
    <row r="839" spans="1:2" ht="15" x14ac:dyDescent="0.25">
      <c r="A839" s="91" t="s">
        <v>1131</v>
      </c>
      <c r="B839" s="91" t="s">
        <v>1101</v>
      </c>
    </row>
    <row r="840" spans="1:2" ht="15" x14ac:dyDescent="0.25">
      <c r="A840" s="91" t="s">
        <v>1132</v>
      </c>
      <c r="B840" s="91" t="s">
        <v>1101</v>
      </c>
    </row>
    <row r="841" spans="1:2" ht="15" x14ac:dyDescent="0.25">
      <c r="A841" s="91" t="s">
        <v>1133</v>
      </c>
      <c r="B841" s="91" t="s">
        <v>1101</v>
      </c>
    </row>
    <row r="842" spans="1:2" ht="15" x14ac:dyDescent="0.25">
      <c r="A842" s="91" t="s">
        <v>1134</v>
      </c>
      <c r="B842" s="91" t="s">
        <v>1101</v>
      </c>
    </row>
    <row r="843" spans="1:2" ht="15" x14ac:dyDescent="0.25">
      <c r="A843" s="91" t="s">
        <v>1135</v>
      </c>
      <c r="B843" s="91" t="s">
        <v>1101</v>
      </c>
    </row>
    <row r="844" spans="1:2" ht="15" x14ac:dyDescent="0.25">
      <c r="A844" s="91" t="s">
        <v>1136</v>
      </c>
      <c r="B844" s="91" t="s">
        <v>1101</v>
      </c>
    </row>
    <row r="845" spans="1:2" ht="15" x14ac:dyDescent="0.25">
      <c r="A845" s="91" t="s">
        <v>1137</v>
      </c>
      <c r="B845" s="91" t="s">
        <v>1138</v>
      </c>
    </row>
    <row r="846" spans="1:2" ht="15" x14ac:dyDescent="0.25">
      <c r="A846" s="91" t="s">
        <v>1139</v>
      </c>
      <c r="B846" s="91" t="s">
        <v>1138</v>
      </c>
    </row>
    <row r="847" spans="1:2" ht="15" x14ac:dyDescent="0.25">
      <c r="A847" s="91" t="s">
        <v>1140</v>
      </c>
      <c r="B847" s="91" t="s">
        <v>1138</v>
      </c>
    </row>
    <row r="848" spans="1:2" ht="15" x14ac:dyDescent="0.25">
      <c r="A848" s="91" t="s">
        <v>1141</v>
      </c>
      <c r="B848" s="91" t="s">
        <v>1138</v>
      </c>
    </row>
    <row r="849" spans="1:2" ht="15" x14ac:dyDescent="0.25">
      <c r="A849" s="91" t="s">
        <v>1142</v>
      </c>
      <c r="B849" s="91" t="s">
        <v>1138</v>
      </c>
    </row>
    <row r="850" spans="1:2" ht="15" x14ac:dyDescent="0.25">
      <c r="A850" s="91" t="s">
        <v>1143</v>
      </c>
      <c r="B850" s="91" t="s">
        <v>1144</v>
      </c>
    </row>
    <row r="851" spans="1:2" ht="15" x14ac:dyDescent="0.25">
      <c r="A851" s="91" t="s">
        <v>1145</v>
      </c>
      <c r="B851" s="91" t="s">
        <v>1146</v>
      </c>
    </row>
    <row r="852" spans="1:2" ht="15" x14ac:dyDescent="0.25">
      <c r="A852" s="91" t="s">
        <v>1147</v>
      </c>
      <c r="B852" s="91" t="s">
        <v>1148</v>
      </c>
    </row>
    <row r="853" spans="1:2" ht="15" x14ac:dyDescent="0.25">
      <c r="A853" s="91" t="s">
        <v>1149</v>
      </c>
      <c r="B853" s="91" t="s">
        <v>1148</v>
      </c>
    </row>
    <row r="854" spans="1:2" ht="15" x14ac:dyDescent="0.25">
      <c r="A854" s="91" t="s">
        <v>1150</v>
      </c>
      <c r="B854" s="91" t="s">
        <v>1151</v>
      </c>
    </row>
    <row r="855" spans="1:2" ht="15" x14ac:dyDescent="0.25">
      <c r="A855" s="91" t="s">
        <v>1152</v>
      </c>
      <c r="B855" s="91" t="s">
        <v>1151</v>
      </c>
    </row>
    <row r="856" spans="1:2" ht="15" x14ac:dyDescent="0.25">
      <c r="A856" s="91" t="s">
        <v>1153</v>
      </c>
      <c r="B856" s="91" t="s">
        <v>1154</v>
      </c>
    </row>
    <row r="857" spans="1:2" ht="15" x14ac:dyDescent="0.25">
      <c r="A857" s="91" t="s">
        <v>1155</v>
      </c>
      <c r="B857" s="91" t="s">
        <v>1156</v>
      </c>
    </row>
    <row r="858" spans="1:2" ht="15" x14ac:dyDescent="0.25">
      <c r="A858" s="91" t="s">
        <v>1157</v>
      </c>
      <c r="B858" s="91" t="s">
        <v>1156</v>
      </c>
    </row>
    <row r="859" spans="1:2" ht="15" x14ac:dyDescent="0.25">
      <c r="A859" s="91" t="s">
        <v>1158</v>
      </c>
      <c r="B859" s="91" t="s">
        <v>1156</v>
      </c>
    </row>
    <row r="860" spans="1:2" ht="15" x14ac:dyDescent="0.25">
      <c r="A860" s="91" t="s">
        <v>1159</v>
      </c>
      <c r="B860" s="91" t="s">
        <v>1160</v>
      </c>
    </row>
    <row r="861" spans="1:2" ht="15" x14ac:dyDescent="0.25">
      <c r="A861" s="91" t="s">
        <v>1161</v>
      </c>
      <c r="B861" s="91" t="s">
        <v>1162</v>
      </c>
    </row>
    <row r="862" spans="1:2" ht="15" x14ac:dyDescent="0.25">
      <c r="A862" s="91" t="s">
        <v>1163</v>
      </c>
      <c r="B862" s="91" t="s">
        <v>1164</v>
      </c>
    </row>
    <row r="863" spans="1:2" ht="15" x14ac:dyDescent="0.25">
      <c r="A863" s="91" t="s">
        <v>1165</v>
      </c>
      <c r="B863" s="91" t="s">
        <v>1162</v>
      </c>
    </row>
    <row r="864" spans="1:2" ht="15" x14ac:dyDescent="0.25">
      <c r="A864" s="91" t="s">
        <v>1166</v>
      </c>
      <c r="B864" s="91" t="s">
        <v>1101</v>
      </c>
    </row>
    <row r="865" spans="1:2" ht="15" x14ac:dyDescent="0.25">
      <c r="A865" s="91" t="s">
        <v>1167</v>
      </c>
      <c r="B865" s="91" t="s">
        <v>1101</v>
      </c>
    </row>
    <row r="866" spans="1:2" ht="15" x14ac:dyDescent="0.25">
      <c r="A866" s="91" t="s">
        <v>1168</v>
      </c>
      <c r="B866" s="91" t="s">
        <v>1101</v>
      </c>
    </row>
    <row r="867" spans="1:2" ht="15" x14ac:dyDescent="0.25">
      <c r="A867" s="91" t="s">
        <v>1169</v>
      </c>
      <c r="B867" s="91" t="s">
        <v>1101</v>
      </c>
    </row>
    <row r="868" spans="1:2" ht="15" x14ac:dyDescent="0.25">
      <c r="A868" s="91" t="s">
        <v>1170</v>
      </c>
      <c r="B868" s="91" t="s">
        <v>1171</v>
      </c>
    </row>
    <row r="869" spans="1:2" ht="15" x14ac:dyDescent="0.25">
      <c r="A869" s="91" t="s">
        <v>1172</v>
      </c>
      <c r="B869" s="91" t="s">
        <v>1171</v>
      </c>
    </row>
    <row r="870" spans="1:2" ht="15" x14ac:dyDescent="0.25">
      <c r="A870" s="91" t="s">
        <v>1173</v>
      </c>
      <c r="B870" s="91" t="s">
        <v>1171</v>
      </c>
    </row>
    <row r="871" spans="1:2" ht="15" x14ac:dyDescent="0.25">
      <c r="A871" s="91" t="s">
        <v>1174</v>
      </c>
      <c r="B871" s="91" t="s">
        <v>1171</v>
      </c>
    </row>
    <row r="872" spans="1:2" ht="15" x14ac:dyDescent="0.25">
      <c r="A872" s="91" t="s">
        <v>1175</v>
      </c>
      <c r="B872" s="91" t="s">
        <v>1171</v>
      </c>
    </row>
    <row r="873" spans="1:2" ht="15" x14ac:dyDescent="0.25">
      <c r="A873" s="91" t="s">
        <v>1176</v>
      </c>
      <c r="B873" s="91" t="s">
        <v>1171</v>
      </c>
    </row>
    <row r="874" spans="1:2" ht="15" x14ac:dyDescent="0.25">
      <c r="A874" s="91" t="s">
        <v>1177</v>
      </c>
      <c r="B874" s="91" t="s">
        <v>1171</v>
      </c>
    </row>
    <row r="875" spans="1:2" ht="15" x14ac:dyDescent="0.25">
      <c r="A875" s="91" t="s">
        <v>1178</v>
      </c>
      <c r="B875" s="91" t="s">
        <v>1171</v>
      </c>
    </row>
    <row r="876" spans="1:2" ht="15" x14ac:dyDescent="0.25">
      <c r="A876" s="91" t="s">
        <v>1179</v>
      </c>
      <c r="B876" s="91" t="s">
        <v>1171</v>
      </c>
    </row>
    <row r="877" spans="1:2" ht="15" x14ac:dyDescent="0.25">
      <c r="A877" s="91" t="s">
        <v>1180</v>
      </c>
      <c r="B877" s="91" t="s">
        <v>1171</v>
      </c>
    </row>
    <row r="878" spans="1:2" ht="15" x14ac:dyDescent="0.25">
      <c r="A878" s="91" t="s">
        <v>1181</v>
      </c>
      <c r="B878" s="91" t="s">
        <v>1171</v>
      </c>
    </row>
    <row r="879" spans="1:2" ht="15" x14ac:dyDescent="0.25">
      <c r="A879" s="91" t="s">
        <v>1182</v>
      </c>
      <c r="B879" s="91" t="s">
        <v>1171</v>
      </c>
    </row>
    <row r="880" spans="1:2" ht="15" x14ac:dyDescent="0.25">
      <c r="A880" s="91" t="s">
        <v>1183</v>
      </c>
      <c r="B880" s="91" t="s">
        <v>1171</v>
      </c>
    </row>
    <row r="881" spans="1:2" ht="15" x14ac:dyDescent="0.25">
      <c r="A881" s="91" t="s">
        <v>1184</v>
      </c>
      <c r="B881" s="91" t="s">
        <v>1171</v>
      </c>
    </row>
    <row r="882" spans="1:2" ht="15" x14ac:dyDescent="0.25">
      <c r="A882" s="91" t="s">
        <v>1185</v>
      </c>
      <c r="B882" s="91" t="s">
        <v>1171</v>
      </c>
    </row>
    <row r="883" spans="1:2" ht="15" x14ac:dyDescent="0.25">
      <c r="A883" s="91" t="s">
        <v>1186</v>
      </c>
      <c r="B883" s="91" t="s">
        <v>1171</v>
      </c>
    </row>
    <row r="884" spans="1:2" ht="15" x14ac:dyDescent="0.25">
      <c r="A884" s="91" t="s">
        <v>1187</v>
      </c>
      <c r="B884" s="91" t="s">
        <v>1171</v>
      </c>
    </row>
    <row r="885" spans="1:2" ht="15" x14ac:dyDescent="0.25">
      <c r="A885" s="91" t="s">
        <v>1188</v>
      </c>
      <c r="B885" s="91" t="s">
        <v>1189</v>
      </c>
    </row>
    <row r="886" spans="1:2" ht="15" x14ac:dyDescent="0.25">
      <c r="A886" s="91" t="s">
        <v>1190</v>
      </c>
      <c r="B886" s="91" t="s">
        <v>1189</v>
      </c>
    </row>
    <row r="887" spans="1:2" ht="15" x14ac:dyDescent="0.25">
      <c r="A887" s="91" t="s">
        <v>1191</v>
      </c>
      <c r="B887" s="91" t="s">
        <v>1189</v>
      </c>
    </row>
    <row r="888" spans="1:2" ht="15" x14ac:dyDescent="0.25">
      <c r="A888" s="91" t="s">
        <v>1192</v>
      </c>
      <c r="B888" s="91" t="s">
        <v>1189</v>
      </c>
    </row>
    <row r="889" spans="1:2" ht="15" x14ac:dyDescent="0.25">
      <c r="A889" s="91" t="s">
        <v>1193</v>
      </c>
      <c r="B889" s="91" t="s">
        <v>1189</v>
      </c>
    </row>
    <row r="890" spans="1:2" ht="15" x14ac:dyDescent="0.25">
      <c r="A890" s="91" t="s">
        <v>1194</v>
      </c>
      <c r="B890" s="91" t="s">
        <v>1195</v>
      </c>
    </row>
    <row r="891" spans="1:2" ht="15" x14ac:dyDescent="0.25">
      <c r="A891" s="91" t="s">
        <v>1196</v>
      </c>
      <c r="B891" s="91" t="s">
        <v>1195</v>
      </c>
    </row>
    <row r="892" spans="1:2" ht="15" x14ac:dyDescent="0.25">
      <c r="A892" s="91" t="s">
        <v>1197</v>
      </c>
      <c r="B892" s="91" t="s">
        <v>1198</v>
      </c>
    </row>
    <row r="893" spans="1:2" ht="15" x14ac:dyDescent="0.25">
      <c r="A893" s="91" t="s">
        <v>1199</v>
      </c>
      <c r="B893" s="91" t="s">
        <v>1200</v>
      </c>
    </row>
    <row r="894" spans="1:2" ht="15" x14ac:dyDescent="0.25">
      <c r="A894" s="91" t="s">
        <v>1201</v>
      </c>
      <c r="B894" s="91" t="s">
        <v>1200</v>
      </c>
    </row>
    <row r="895" spans="1:2" ht="15" x14ac:dyDescent="0.25">
      <c r="A895" s="91" t="s">
        <v>1202</v>
      </c>
      <c r="B895" s="91" t="s">
        <v>1200</v>
      </c>
    </row>
    <row r="896" spans="1:2" ht="15" x14ac:dyDescent="0.25">
      <c r="A896" s="91" t="s">
        <v>1203</v>
      </c>
      <c r="B896" s="91" t="s">
        <v>1200</v>
      </c>
    </row>
    <row r="897" spans="1:2" ht="15" x14ac:dyDescent="0.25">
      <c r="A897" s="91" t="s">
        <v>1204</v>
      </c>
      <c r="B897" s="91" t="s">
        <v>1200</v>
      </c>
    </row>
    <row r="898" spans="1:2" ht="15" x14ac:dyDescent="0.25">
      <c r="A898" s="91" t="s">
        <v>1205</v>
      </c>
      <c r="B898" s="91" t="s">
        <v>1200</v>
      </c>
    </row>
    <row r="899" spans="1:2" ht="15" x14ac:dyDescent="0.25">
      <c r="A899" s="91" t="s">
        <v>1206</v>
      </c>
      <c r="B899" s="91" t="s">
        <v>1200</v>
      </c>
    </row>
    <row r="900" spans="1:2" ht="15" x14ac:dyDescent="0.25">
      <c r="A900" s="91" t="s">
        <v>1207</v>
      </c>
      <c r="B900" s="91" t="s">
        <v>1200</v>
      </c>
    </row>
    <row r="901" spans="1:2" ht="15" x14ac:dyDescent="0.25">
      <c r="A901" s="91" t="s">
        <v>1208</v>
      </c>
      <c r="B901" s="91" t="s">
        <v>1200</v>
      </c>
    </row>
    <row r="902" spans="1:2" ht="15" x14ac:dyDescent="0.25">
      <c r="A902" s="91" t="s">
        <v>1209</v>
      </c>
      <c r="B902" s="91" t="s">
        <v>1210</v>
      </c>
    </row>
    <row r="903" spans="1:2" ht="15" x14ac:dyDescent="0.25">
      <c r="A903" s="91" t="s">
        <v>1211</v>
      </c>
      <c r="B903" s="91" t="s">
        <v>1210</v>
      </c>
    </row>
    <row r="904" spans="1:2" ht="15" x14ac:dyDescent="0.25">
      <c r="A904" s="91" t="s">
        <v>1212</v>
      </c>
      <c r="B904" s="91" t="s">
        <v>1213</v>
      </c>
    </row>
    <row r="905" spans="1:2" ht="15" x14ac:dyDescent="0.25">
      <c r="A905" s="91" t="s">
        <v>1214</v>
      </c>
      <c r="B905" s="91" t="s">
        <v>1210</v>
      </c>
    </row>
    <row r="906" spans="1:2" ht="15" x14ac:dyDescent="0.25">
      <c r="A906" s="91" t="s">
        <v>1215</v>
      </c>
      <c r="B906" s="91" t="s">
        <v>1216</v>
      </c>
    </row>
    <row r="907" spans="1:2" ht="15" x14ac:dyDescent="0.25">
      <c r="A907" s="91" t="s">
        <v>1217</v>
      </c>
      <c r="B907" s="91" t="s">
        <v>1216</v>
      </c>
    </row>
    <row r="908" spans="1:2" ht="15" x14ac:dyDescent="0.25">
      <c r="A908" s="91" t="s">
        <v>1218</v>
      </c>
      <c r="B908" s="91" t="s">
        <v>1216</v>
      </c>
    </row>
    <row r="909" spans="1:2" ht="15" x14ac:dyDescent="0.25">
      <c r="A909" s="91" t="s">
        <v>1219</v>
      </c>
      <c r="B909" s="91" t="s">
        <v>1216</v>
      </c>
    </row>
    <row r="910" spans="1:2" ht="15" x14ac:dyDescent="0.25">
      <c r="A910" s="91" t="s">
        <v>1220</v>
      </c>
      <c r="B910" s="91" t="s">
        <v>1216</v>
      </c>
    </row>
    <row r="911" spans="1:2" ht="15" x14ac:dyDescent="0.25">
      <c r="A911" s="91" t="s">
        <v>1221</v>
      </c>
      <c r="B911" s="91" t="s">
        <v>1222</v>
      </c>
    </row>
    <row r="912" spans="1:2" ht="15" x14ac:dyDescent="0.25">
      <c r="A912" s="91" t="s">
        <v>1223</v>
      </c>
      <c r="B912" s="91" t="s">
        <v>1222</v>
      </c>
    </row>
    <row r="913" spans="1:2" ht="15" x14ac:dyDescent="0.25">
      <c r="A913" s="91" t="s">
        <v>1224</v>
      </c>
      <c r="B913" s="91" t="s">
        <v>1222</v>
      </c>
    </row>
    <row r="914" spans="1:2" ht="15" x14ac:dyDescent="0.25">
      <c r="A914" s="91" t="s">
        <v>1225</v>
      </c>
      <c r="B914" s="91" t="s">
        <v>1226</v>
      </c>
    </row>
    <row r="915" spans="1:2" ht="15" x14ac:dyDescent="0.25">
      <c r="A915" s="91" t="s">
        <v>1227</v>
      </c>
      <c r="B915" s="91" t="s">
        <v>1226</v>
      </c>
    </row>
    <row r="916" spans="1:2" ht="15" x14ac:dyDescent="0.25">
      <c r="A916" s="91" t="s">
        <v>1228</v>
      </c>
      <c r="B916" s="91" t="s">
        <v>1226</v>
      </c>
    </row>
    <row r="917" spans="1:2" ht="15" x14ac:dyDescent="0.25">
      <c r="A917" s="91" t="s">
        <v>1229</v>
      </c>
      <c r="B917" s="91" t="s">
        <v>1226</v>
      </c>
    </row>
    <row r="918" spans="1:2" ht="15" x14ac:dyDescent="0.25">
      <c r="A918" s="91" t="s">
        <v>1230</v>
      </c>
      <c r="B918" s="91" t="s">
        <v>1226</v>
      </c>
    </row>
    <row r="919" spans="1:2" ht="15" x14ac:dyDescent="0.25">
      <c r="A919" s="91" t="s">
        <v>1231</v>
      </c>
      <c r="B919" s="91" t="s">
        <v>1226</v>
      </c>
    </row>
    <row r="920" spans="1:2" ht="15" x14ac:dyDescent="0.25">
      <c r="A920" s="91" t="s">
        <v>1232</v>
      </c>
      <c r="B920" s="91" t="s">
        <v>1226</v>
      </c>
    </row>
    <row r="921" spans="1:2" ht="15" x14ac:dyDescent="0.25">
      <c r="A921" s="91" t="s">
        <v>1233</v>
      </c>
      <c r="B921" s="91" t="s">
        <v>1234</v>
      </c>
    </row>
    <row r="922" spans="1:2" ht="15" x14ac:dyDescent="0.25">
      <c r="A922" s="91" t="s">
        <v>1235</v>
      </c>
      <c r="B922" s="91" t="s">
        <v>1234</v>
      </c>
    </row>
    <row r="923" spans="1:2" ht="15" x14ac:dyDescent="0.25">
      <c r="A923" s="91" t="s">
        <v>1236</v>
      </c>
      <c r="B923" s="91" t="s">
        <v>1234</v>
      </c>
    </row>
    <row r="924" spans="1:2" ht="15" x14ac:dyDescent="0.25">
      <c r="A924" s="91" t="s">
        <v>1237</v>
      </c>
      <c r="B924" s="91" t="s">
        <v>1234</v>
      </c>
    </row>
    <row r="925" spans="1:2" ht="15" x14ac:dyDescent="0.25">
      <c r="A925" s="91" t="s">
        <v>1238</v>
      </c>
      <c r="B925" s="91" t="s">
        <v>1234</v>
      </c>
    </row>
    <row r="926" spans="1:2" ht="15" x14ac:dyDescent="0.25">
      <c r="A926" s="91" t="s">
        <v>1239</v>
      </c>
      <c r="B926" s="91" t="s">
        <v>1234</v>
      </c>
    </row>
    <row r="927" spans="1:2" ht="15" x14ac:dyDescent="0.25">
      <c r="A927" s="91" t="s">
        <v>1240</v>
      </c>
      <c r="B927" s="91" t="s">
        <v>1234</v>
      </c>
    </row>
    <row r="928" spans="1:2" ht="15" x14ac:dyDescent="0.25">
      <c r="A928" s="91" t="s">
        <v>1241</v>
      </c>
      <c r="B928" s="91" t="s">
        <v>1234</v>
      </c>
    </row>
    <row r="929" spans="1:2" ht="15" x14ac:dyDescent="0.25">
      <c r="A929" s="91" t="s">
        <v>1242</v>
      </c>
      <c r="B929" s="91" t="s">
        <v>1243</v>
      </c>
    </row>
    <row r="930" spans="1:2" ht="15" x14ac:dyDescent="0.25">
      <c r="A930" s="91" t="s">
        <v>1244</v>
      </c>
      <c r="B930" s="91" t="s">
        <v>1243</v>
      </c>
    </row>
    <row r="931" spans="1:2" ht="15" x14ac:dyDescent="0.25">
      <c r="A931" s="91" t="s">
        <v>1245</v>
      </c>
      <c r="B931" s="91" t="s">
        <v>1246</v>
      </c>
    </row>
    <row r="932" spans="1:2" ht="15" x14ac:dyDescent="0.25">
      <c r="A932" s="91" t="s">
        <v>1247</v>
      </c>
      <c r="B932" s="91" t="s">
        <v>1246</v>
      </c>
    </row>
    <row r="933" spans="1:2" ht="15" x14ac:dyDescent="0.25">
      <c r="A933" s="91" t="s">
        <v>1248</v>
      </c>
      <c r="B933" s="91" t="s">
        <v>1249</v>
      </c>
    </row>
    <row r="934" spans="1:2" ht="15" x14ac:dyDescent="0.25">
      <c r="A934" s="91" t="s">
        <v>1250</v>
      </c>
      <c r="B934" s="91" t="s">
        <v>1251</v>
      </c>
    </row>
    <row r="935" spans="1:2" ht="15" x14ac:dyDescent="0.25">
      <c r="A935" s="91" t="s">
        <v>1252</v>
      </c>
      <c r="B935" s="91" t="s">
        <v>1253</v>
      </c>
    </row>
    <row r="936" spans="1:2" ht="15" x14ac:dyDescent="0.25">
      <c r="A936" s="91" t="s">
        <v>1254</v>
      </c>
      <c r="B936" s="91" t="s">
        <v>1253</v>
      </c>
    </row>
    <row r="937" spans="1:2" ht="15" x14ac:dyDescent="0.25">
      <c r="A937" s="91" t="s">
        <v>1255</v>
      </c>
      <c r="B937" s="91" t="s">
        <v>1253</v>
      </c>
    </row>
    <row r="938" spans="1:2" ht="15" x14ac:dyDescent="0.25">
      <c r="A938" s="91" t="s">
        <v>1256</v>
      </c>
      <c r="B938" s="91" t="s">
        <v>1253</v>
      </c>
    </row>
    <row r="939" spans="1:2" ht="15" x14ac:dyDescent="0.25">
      <c r="A939" s="91" t="s">
        <v>1257</v>
      </c>
      <c r="B939" s="91" t="s">
        <v>1253</v>
      </c>
    </row>
    <row r="940" spans="1:2" ht="15" x14ac:dyDescent="0.25">
      <c r="A940" s="91" t="s">
        <v>1258</v>
      </c>
      <c r="B940" s="91" t="s">
        <v>1253</v>
      </c>
    </row>
    <row r="941" spans="1:2" ht="15" x14ac:dyDescent="0.25">
      <c r="A941" s="91" t="s">
        <v>1259</v>
      </c>
      <c r="B941" s="91" t="s">
        <v>1253</v>
      </c>
    </row>
    <row r="942" spans="1:2" ht="15" x14ac:dyDescent="0.25">
      <c r="A942" s="91" t="s">
        <v>1260</v>
      </c>
      <c r="B942" s="91" t="s">
        <v>1253</v>
      </c>
    </row>
    <row r="943" spans="1:2" ht="15" x14ac:dyDescent="0.25">
      <c r="A943" s="91" t="s">
        <v>1261</v>
      </c>
      <c r="B943" s="91" t="s">
        <v>1253</v>
      </c>
    </row>
    <row r="944" spans="1:2" ht="15" x14ac:dyDescent="0.25">
      <c r="A944" s="91" t="s">
        <v>1262</v>
      </c>
      <c r="B944" s="91" t="s">
        <v>1253</v>
      </c>
    </row>
    <row r="945" spans="1:2" ht="15" x14ac:dyDescent="0.25">
      <c r="A945" s="91" t="s">
        <v>1263</v>
      </c>
      <c r="B945" s="91" t="s">
        <v>1253</v>
      </c>
    </row>
    <row r="946" spans="1:2" ht="15" x14ac:dyDescent="0.25">
      <c r="A946" s="91" t="s">
        <v>1264</v>
      </c>
      <c r="B946" s="91" t="s">
        <v>1265</v>
      </c>
    </row>
    <row r="947" spans="1:2" ht="15" x14ac:dyDescent="0.25">
      <c r="A947" s="91" t="s">
        <v>1266</v>
      </c>
      <c r="B947" s="91" t="s">
        <v>1265</v>
      </c>
    </row>
    <row r="948" spans="1:2" ht="15" x14ac:dyDescent="0.25">
      <c r="A948" s="91" t="s">
        <v>1267</v>
      </c>
      <c r="B948" s="91" t="s">
        <v>1265</v>
      </c>
    </row>
    <row r="949" spans="1:2" ht="15" x14ac:dyDescent="0.25">
      <c r="A949" s="91" t="s">
        <v>1268</v>
      </c>
      <c r="B949" s="91" t="s">
        <v>1269</v>
      </c>
    </row>
    <row r="950" spans="1:2" ht="15" x14ac:dyDescent="0.25">
      <c r="A950" s="91" t="s">
        <v>1270</v>
      </c>
      <c r="B950" s="91" t="s">
        <v>1271</v>
      </c>
    </row>
    <row r="951" spans="1:2" ht="15" x14ac:dyDescent="0.25">
      <c r="A951" s="91" t="s">
        <v>1272</v>
      </c>
      <c r="B951" s="91" t="s">
        <v>1271</v>
      </c>
    </row>
    <row r="952" spans="1:2" ht="15" x14ac:dyDescent="0.25">
      <c r="A952" s="91" t="s">
        <v>1273</v>
      </c>
      <c r="B952" s="91" t="s">
        <v>1271</v>
      </c>
    </row>
    <row r="953" spans="1:2" ht="15" x14ac:dyDescent="0.25">
      <c r="A953" s="91" t="s">
        <v>1274</v>
      </c>
      <c r="B953" s="91" t="s">
        <v>1253</v>
      </c>
    </row>
    <row r="954" spans="1:2" ht="15" x14ac:dyDescent="0.25">
      <c r="A954" s="91" t="s">
        <v>1275</v>
      </c>
      <c r="B954" s="91" t="s">
        <v>1253</v>
      </c>
    </row>
    <row r="955" spans="1:2" ht="15" x14ac:dyDescent="0.25">
      <c r="A955" s="91" t="s">
        <v>1276</v>
      </c>
      <c r="B955" s="91" t="s">
        <v>1253</v>
      </c>
    </row>
    <row r="956" spans="1:2" ht="15" x14ac:dyDescent="0.25">
      <c r="A956" s="91" t="s">
        <v>1277</v>
      </c>
      <c r="B956" s="91" t="s">
        <v>1253</v>
      </c>
    </row>
    <row r="957" spans="1:2" ht="15" x14ac:dyDescent="0.25">
      <c r="A957" s="91" t="s">
        <v>1278</v>
      </c>
      <c r="B957" s="91" t="s">
        <v>1253</v>
      </c>
    </row>
    <row r="958" spans="1:2" ht="15" x14ac:dyDescent="0.25">
      <c r="A958" s="91" t="s">
        <v>1279</v>
      </c>
      <c r="B958" s="91" t="s">
        <v>1253</v>
      </c>
    </row>
    <row r="959" spans="1:2" ht="15" x14ac:dyDescent="0.25">
      <c r="A959" s="91" t="s">
        <v>1280</v>
      </c>
      <c r="B959" s="91" t="s">
        <v>1253</v>
      </c>
    </row>
    <row r="960" spans="1:2" ht="15" x14ac:dyDescent="0.25">
      <c r="A960" s="91" t="s">
        <v>1281</v>
      </c>
      <c r="B960" s="91" t="s">
        <v>1282</v>
      </c>
    </row>
    <row r="961" spans="1:2" ht="15" x14ac:dyDescent="0.25">
      <c r="A961" s="91" t="s">
        <v>1283</v>
      </c>
      <c r="B961" s="91" t="s">
        <v>1284</v>
      </c>
    </row>
    <row r="962" spans="1:2" ht="15" x14ac:dyDescent="0.25">
      <c r="A962" s="91" t="s">
        <v>1285</v>
      </c>
      <c r="B962" s="91" t="s">
        <v>1284</v>
      </c>
    </row>
    <row r="963" spans="1:2" ht="15" x14ac:dyDescent="0.25">
      <c r="A963" s="91" t="s">
        <v>1286</v>
      </c>
      <c r="B963" s="91" t="s">
        <v>1287</v>
      </c>
    </row>
    <row r="964" spans="1:2" ht="15" x14ac:dyDescent="0.25">
      <c r="A964" s="91" t="s">
        <v>1288</v>
      </c>
      <c r="B964" s="91" t="s">
        <v>1289</v>
      </c>
    </row>
    <row r="965" spans="1:2" ht="15" x14ac:dyDescent="0.25">
      <c r="A965" s="91" t="s">
        <v>1290</v>
      </c>
      <c r="B965" s="91" t="s">
        <v>1289</v>
      </c>
    </row>
    <row r="966" spans="1:2" ht="15" x14ac:dyDescent="0.25">
      <c r="A966" s="91" t="s">
        <v>1291</v>
      </c>
      <c r="B966" s="91" t="s">
        <v>1289</v>
      </c>
    </row>
    <row r="967" spans="1:2" ht="15" x14ac:dyDescent="0.25">
      <c r="A967" s="91" t="s">
        <v>1292</v>
      </c>
      <c r="B967" s="91" t="s">
        <v>1293</v>
      </c>
    </row>
    <row r="968" spans="1:2" ht="15" x14ac:dyDescent="0.25">
      <c r="A968" s="91" t="s">
        <v>1294</v>
      </c>
      <c r="B968" s="91" t="s">
        <v>1293</v>
      </c>
    </row>
    <row r="969" spans="1:2" ht="15" x14ac:dyDescent="0.25">
      <c r="A969" s="91" t="s">
        <v>1295</v>
      </c>
      <c r="B969" s="91" t="s">
        <v>1296</v>
      </c>
    </row>
    <row r="970" spans="1:2" ht="15" x14ac:dyDescent="0.25">
      <c r="A970" s="91" t="s">
        <v>1297</v>
      </c>
      <c r="B970" s="91" t="s">
        <v>1296</v>
      </c>
    </row>
    <row r="971" spans="1:2" ht="15" x14ac:dyDescent="0.25">
      <c r="A971" s="91" t="s">
        <v>1298</v>
      </c>
      <c r="B971" s="91" t="s">
        <v>1296</v>
      </c>
    </row>
    <row r="972" spans="1:2" ht="15" x14ac:dyDescent="0.25">
      <c r="A972" s="91" t="s">
        <v>1299</v>
      </c>
      <c r="B972" s="91" t="s">
        <v>1300</v>
      </c>
    </row>
    <row r="973" spans="1:2" ht="15" x14ac:dyDescent="0.25">
      <c r="A973" s="91" t="s">
        <v>1301</v>
      </c>
      <c r="B973" s="91" t="s">
        <v>1300</v>
      </c>
    </row>
    <row r="974" spans="1:2" ht="15" x14ac:dyDescent="0.25">
      <c r="A974" s="91" t="s">
        <v>1302</v>
      </c>
      <c r="B974" s="91" t="s">
        <v>1300</v>
      </c>
    </row>
    <row r="975" spans="1:2" ht="15" x14ac:dyDescent="0.25">
      <c r="A975" s="91" t="s">
        <v>1303</v>
      </c>
      <c r="B975" s="91" t="s">
        <v>1300</v>
      </c>
    </row>
    <row r="976" spans="1:2" ht="15" x14ac:dyDescent="0.25">
      <c r="A976" s="91" t="s">
        <v>1304</v>
      </c>
      <c r="B976" s="91" t="s">
        <v>1300</v>
      </c>
    </row>
    <row r="977" spans="1:2" ht="15" x14ac:dyDescent="0.25">
      <c r="A977" s="91" t="s">
        <v>1305</v>
      </c>
      <c r="B977" s="91" t="s">
        <v>1300</v>
      </c>
    </row>
    <row r="978" spans="1:2" ht="15" x14ac:dyDescent="0.25">
      <c r="A978" s="91" t="s">
        <v>1306</v>
      </c>
      <c r="B978" s="91" t="s">
        <v>1300</v>
      </c>
    </row>
    <row r="979" spans="1:2" ht="15" x14ac:dyDescent="0.25">
      <c r="A979" s="91" t="s">
        <v>1307</v>
      </c>
      <c r="B979" s="91" t="s">
        <v>1300</v>
      </c>
    </row>
    <row r="980" spans="1:2" ht="15" x14ac:dyDescent="0.25">
      <c r="A980" s="91" t="s">
        <v>1308</v>
      </c>
      <c r="B980" s="91" t="s">
        <v>1300</v>
      </c>
    </row>
    <row r="981" spans="1:2" ht="15" x14ac:dyDescent="0.25">
      <c r="A981" s="91" t="s">
        <v>1309</v>
      </c>
      <c r="B981" s="91" t="s">
        <v>1300</v>
      </c>
    </row>
    <row r="982" spans="1:2" ht="15" x14ac:dyDescent="0.25">
      <c r="A982" s="91" t="s">
        <v>1310</v>
      </c>
      <c r="B982" s="91" t="s">
        <v>1300</v>
      </c>
    </row>
    <row r="983" spans="1:2" ht="15" x14ac:dyDescent="0.25">
      <c r="A983" s="91" t="s">
        <v>1311</v>
      </c>
      <c r="B983" s="91" t="s">
        <v>1300</v>
      </c>
    </row>
    <row r="984" spans="1:2" ht="15" x14ac:dyDescent="0.25">
      <c r="A984" s="91" t="s">
        <v>1312</v>
      </c>
      <c r="B984" s="91" t="s">
        <v>1300</v>
      </c>
    </row>
    <row r="985" spans="1:2" ht="15" x14ac:dyDescent="0.25">
      <c r="A985" s="91" t="s">
        <v>1313</v>
      </c>
      <c r="B985" s="91" t="s">
        <v>1300</v>
      </c>
    </row>
    <row r="986" spans="1:2" ht="15" x14ac:dyDescent="0.25">
      <c r="A986" s="91" t="s">
        <v>1314</v>
      </c>
      <c r="B986" s="91" t="s">
        <v>1300</v>
      </c>
    </row>
    <row r="987" spans="1:2" ht="15" x14ac:dyDescent="0.25">
      <c r="A987" s="91" t="s">
        <v>1315</v>
      </c>
      <c r="B987" s="91" t="s">
        <v>1300</v>
      </c>
    </row>
    <row r="988" spans="1:2" ht="15" x14ac:dyDescent="0.25">
      <c r="A988" s="91" t="s">
        <v>1316</v>
      </c>
      <c r="B988" s="91" t="s">
        <v>1300</v>
      </c>
    </row>
    <row r="989" spans="1:2" ht="15" x14ac:dyDescent="0.25">
      <c r="A989" s="91" t="s">
        <v>1317</v>
      </c>
      <c r="B989" s="91" t="s">
        <v>1300</v>
      </c>
    </row>
    <row r="990" spans="1:2" ht="15" x14ac:dyDescent="0.25">
      <c r="A990" s="91" t="s">
        <v>1318</v>
      </c>
      <c r="B990" s="91" t="s">
        <v>1300</v>
      </c>
    </row>
    <row r="991" spans="1:2" ht="15" x14ac:dyDescent="0.25">
      <c r="A991" s="91" t="s">
        <v>1319</v>
      </c>
      <c r="B991" s="91" t="s">
        <v>1300</v>
      </c>
    </row>
    <row r="992" spans="1:2" ht="15" x14ac:dyDescent="0.25">
      <c r="A992" s="91" t="s">
        <v>1320</v>
      </c>
      <c r="B992" s="91" t="s">
        <v>1300</v>
      </c>
    </row>
    <row r="993" spans="1:2" ht="15" x14ac:dyDescent="0.25">
      <c r="A993" s="91" t="s">
        <v>1321</v>
      </c>
      <c r="B993" s="91" t="s">
        <v>1300</v>
      </c>
    </row>
    <row r="994" spans="1:2" ht="15" x14ac:dyDescent="0.25">
      <c r="A994" s="91" t="s">
        <v>1322</v>
      </c>
      <c r="B994" s="91" t="s">
        <v>1300</v>
      </c>
    </row>
    <row r="995" spans="1:2" ht="15" x14ac:dyDescent="0.25">
      <c r="A995" s="91" t="s">
        <v>1323</v>
      </c>
      <c r="B995" s="91" t="s">
        <v>1300</v>
      </c>
    </row>
    <row r="996" spans="1:2" ht="15" x14ac:dyDescent="0.25">
      <c r="A996" s="91" t="s">
        <v>1324</v>
      </c>
      <c r="B996" s="91" t="s">
        <v>1300</v>
      </c>
    </row>
    <row r="997" spans="1:2" ht="15" x14ac:dyDescent="0.25">
      <c r="A997" s="91" t="s">
        <v>1325</v>
      </c>
      <c r="B997" s="91" t="s">
        <v>1300</v>
      </c>
    </row>
    <row r="998" spans="1:2" ht="15" x14ac:dyDescent="0.25">
      <c r="A998" s="91" t="s">
        <v>1326</v>
      </c>
      <c r="B998" s="91" t="s">
        <v>1300</v>
      </c>
    </row>
    <row r="999" spans="1:2" ht="15" x14ac:dyDescent="0.25">
      <c r="A999" s="91" t="s">
        <v>1327</v>
      </c>
      <c r="B999" s="91" t="s">
        <v>1300</v>
      </c>
    </row>
    <row r="1000" spans="1:2" ht="15" x14ac:dyDescent="0.25">
      <c r="A1000" s="91" t="s">
        <v>1328</v>
      </c>
      <c r="B1000" s="91" t="s">
        <v>1300</v>
      </c>
    </row>
    <row r="1001" spans="1:2" ht="15" x14ac:dyDescent="0.25">
      <c r="A1001" s="91" t="s">
        <v>1329</v>
      </c>
      <c r="B1001" s="91" t="s">
        <v>1300</v>
      </c>
    </row>
    <row r="1002" spans="1:2" ht="15" x14ac:dyDescent="0.25">
      <c r="A1002" s="91" t="s">
        <v>1330</v>
      </c>
      <c r="B1002" s="91" t="s">
        <v>1331</v>
      </c>
    </row>
    <row r="1003" spans="1:2" ht="15" x14ac:dyDescent="0.25">
      <c r="A1003" s="91" t="s">
        <v>1332</v>
      </c>
      <c r="B1003" s="91" t="s">
        <v>1333</v>
      </c>
    </row>
    <row r="1004" spans="1:2" ht="15" x14ac:dyDescent="0.25">
      <c r="A1004" s="91" t="s">
        <v>1334</v>
      </c>
      <c r="B1004" s="91" t="s">
        <v>1333</v>
      </c>
    </row>
    <row r="1005" spans="1:2" ht="15" x14ac:dyDescent="0.25">
      <c r="A1005" s="91" t="s">
        <v>1335</v>
      </c>
      <c r="B1005" s="91" t="s">
        <v>1333</v>
      </c>
    </row>
    <row r="1006" spans="1:2" ht="15" x14ac:dyDescent="0.25">
      <c r="A1006" s="91" t="s">
        <v>1336</v>
      </c>
      <c r="B1006" s="91" t="s">
        <v>1333</v>
      </c>
    </row>
    <row r="1007" spans="1:2" ht="15" x14ac:dyDescent="0.25">
      <c r="A1007" s="91" t="s">
        <v>1337</v>
      </c>
      <c r="B1007" s="91" t="s">
        <v>1338</v>
      </c>
    </row>
    <row r="1008" spans="1:2" ht="15" x14ac:dyDescent="0.25">
      <c r="A1008" s="91" t="s">
        <v>1339</v>
      </c>
      <c r="B1008" s="91" t="s">
        <v>1340</v>
      </c>
    </row>
    <row r="1009" spans="1:2" ht="15" x14ac:dyDescent="0.25">
      <c r="A1009" s="91" t="s">
        <v>1341</v>
      </c>
      <c r="B1009" s="91" t="s">
        <v>1342</v>
      </c>
    </row>
    <row r="1010" spans="1:2" ht="15" x14ac:dyDescent="0.25">
      <c r="A1010" s="91" t="s">
        <v>1343</v>
      </c>
      <c r="B1010" s="91" t="s">
        <v>1342</v>
      </c>
    </row>
    <row r="1011" spans="1:2" ht="15" x14ac:dyDescent="0.25">
      <c r="A1011" s="91" t="s">
        <v>1344</v>
      </c>
      <c r="B1011" s="91" t="s">
        <v>1345</v>
      </c>
    </row>
    <row r="1012" spans="1:2" ht="15" x14ac:dyDescent="0.25">
      <c r="A1012" s="91" t="s">
        <v>1346</v>
      </c>
      <c r="B1012" s="91" t="s">
        <v>1345</v>
      </c>
    </row>
    <row r="1013" spans="1:2" ht="15" x14ac:dyDescent="0.25">
      <c r="A1013" s="91" t="s">
        <v>1347</v>
      </c>
      <c r="B1013" s="91" t="s">
        <v>1345</v>
      </c>
    </row>
    <row r="1014" spans="1:2" ht="15" x14ac:dyDescent="0.25">
      <c r="A1014" s="91" t="s">
        <v>1348</v>
      </c>
      <c r="B1014" s="91" t="s">
        <v>1349</v>
      </c>
    </row>
    <row r="1015" spans="1:2" ht="15" x14ac:dyDescent="0.25">
      <c r="A1015" s="91" t="s">
        <v>1350</v>
      </c>
      <c r="B1015" s="91" t="s">
        <v>1351</v>
      </c>
    </row>
    <row r="1016" spans="1:2" ht="15" x14ac:dyDescent="0.25">
      <c r="A1016" s="91" t="s">
        <v>1352</v>
      </c>
      <c r="B1016" s="91" t="s">
        <v>1353</v>
      </c>
    </row>
    <row r="1017" spans="1:2" ht="15" x14ac:dyDescent="0.25">
      <c r="A1017" s="91" t="s">
        <v>1354</v>
      </c>
      <c r="B1017" s="91" t="s">
        <v>1345</v>
      </c>
    </row>
    <row r="1018" spans="1:2" ht="15" x14ac:dyDescent="0.25">
      <c r="A1018" s="91" t="s">
        <v>1355</v>
      </c>
      <c r="B1018" s="91" t="s">
        <v>1345</v>
      </c>
    </row>
    <row r="1019" spans="1:2" ht="15" x14ac:dyDescent="0.25">
      <c r="A1019" s="91" t="s">
        <v>1356</v>
      </c>
      <c r="B1019" s="91" t="s">
        <v>1345</v>
      </c>
    </row>
    <row r="1020" spans="1:2" ht="15" x14ac:dyDescent="0.25">
      <c r="A1020" s="91" t="s">
        <v>1357</v>
      </c>
      <c r="B1020" s="91" t="s">
        <v>1345</v>
      </c>
    </row>
    <row r="1021" spans="1:2" ht="15" x14ac:dyDescent="0.25">
      <c r="A1021" s="91" t="s">
        <v>1358</v>
      </c>
      <c r="B1021" s="91" t="s">
        <v>1345</v>
      </c>
    </row>
    <row r="1022" spans="1:2" ht="15" x14ac:dyDescent="0.25">
      <c r="A1022" s="91" t="s">
        <v>1359</v>
      </c>
      <c r="B1022" s="91" t="s">
        <v>1345</v>
      </c>
    </row>
    <row r="1023" spans="1:2" ht="15" x14ac:dyDescent="0.25">
      <c r="A1023" s="91" t="s">
        <v>1360</v>
      </c>
      <c r="B1023" s="91" t="s">
        <v>1345</v>
      </c>
    </row>
    <row r="1024" spans="1:2" ht="15" x14ac:dyDescent="0.25">
      <c r="A1024" s="91" t="s">
        <v>1361</v>
      </c>
      <c r="B1024" s="91" t="s">
        <v>1345</v>
      </c>
    </row>
    <row r="1025" spans="1:2" ht="15" x14ac:dyDescent="0.25">
      <c r="A1025" s="91" t="s">
        <v>1362</v>
      </c>
      <c r="B1025" s="91" t="s">
        <v>1353</v>
      </c>
    </row>
    <row r="1026" spans="1:2" ht="15" x14ac:dyDescent="0.25">
      <c r="A1026" s="91" t="s">
        <v>1363</v>
      </c>
      <c r="B1026" s="91" t="s">
        <v>1349</v>
      </c>
    </row>
    <row r="1027" spans="1:2" ht="15" x14ac:dyDescent="0.25">
      <c r="A1027" s="91" t="s">
        <v>1364</v>
      </c>
      <c r="B1027" s="91" t="s">
        <v>1349</v>
      </c>
    </row>
    <row r="1028" spans="1:2" ht="15" x14ac:dyDescent="0.25">
      <c r="A1028" s="91" t="s">
        <v>1365</v>
      </c>
      <c r="B1028" s="91" t="s">
        <v>1366</v>
      </c>
    </row>
    <row r="1029" spans="1:2" ht="15" x14ac:dyDescent="0.25">
      <c r="A1029" s="91" t="s">
        <v>1367</v>
      </c>
      <c r="B1029" s="91" t="s">
        <v>1351</v>
      </c>
    </row>
    <row r="1030" spans="1:2" ht="15" x14ac:dyDescent="0.25">
      <c r="A1030" s="91" t="s">
        <v>1368</v>
      </c>
      <c r="B1030" s="91" t="s">
        <v>1369</v>
      </c>
    </row>
    <row r="1031" spans="1:2" ht="15" x14ac:dyDescent="0.25">
      <c r="A1031" s="91" t="s">
        <v>1370</v>
      </c>
      <c r="B1031" s="91" t="s">
        <v>1369</v>
      </c>
    </row>
    <row r="1032" spans="1:2" ht="15" x14ac:dyDescent="0.25">
      <c r="A1032" s="91" t="s">
        <v>1371</v>
      </c>
      <c r="B1032" s="91" t="s">
        <v>1345</v>
      </c>
    </row>
    <row r="1033" spans="1:2" ht="15" x14ac:dyDescent="0.25">
      <c r="A1033" s="91" t="s">
        <v>1372</v>
      </c>
      <c r="B1033" s="91" t="s">
        <v>1345</v>
      </c>
    </row>
    <row r="1034" spans="1:2" ht="15" x14ac:dyDescent="0.25">
      <c r="A1034" s="91" t="s">
        <v>1373</v>
      </c>
      <c r="B1034" s="91" t="s">
        <v>1345</v>
      </c>
    </row>
    <row r="1035" spans="1:2" ht="15" x14ac:dyDescent="0.25">
      <c r="A1035" s="91" t="s">
        <v>1374</v>
      </c>
      <c r="B1035" s="91" t="s">
        <v>1345</v>
      </c>
    </row>
    <row r="1036" spans="1:2" ht="15" x14ac:dyDescent="0.25">
      <c r="A1036" s="91" t="s">
        <v>1375</v>
      </c>
      <c r="B1036" s="91" t="s">
        <v>1376</v>
      </c>
    </row>
    <row r="1037" spans="1:2" ht="15" x14ac:dyDescent="0.25">
      <c r="A1037" s="91" t="s">
        <v>1377</v>
      </c>
      <c r="B1037" s="91" t="s">
        <v>1376</v>
      </c>
    </row>
    <row r="1038" spans="1:2" ht="15" x14ac:dyDescent="0.25">
      <c r="A1038" s="91" t="s">
        <v>1378</v>
      </c>
      <c r="B1038" s="91" t="s">
        <v>1376</v>
      </c>
    </row>
    <row r="1039" spans="1:2" ht="15" x14ac:dyDescent="0.25">
      <c r="A1039" s="91" t="s">
        <v>1379</v>
      </c>
      <c r="B1039" s="91" t="s">
        <v>1380</v>
      </c>
    </row>
    <row r="1040" spans="1:2" ht="15" x14ac:dyDescent="0.25">
      <c r="A1040" s="91" t="s">
        <v>1381</v>
      </c>
      <c r="B1040" s="91" t="s">
        <v>1382</v>
      </c>
    </row>
    <row r="1041" spans="1:2" ht="15" x14ac:dyDescent="0.25">
      <c r="A1041" s="91" t="s">
        <v>1383</v>
      </c>
      <c r="B1041" s="91" t="s">
        <v>1382</v>
      </c>
    </row>
    <row r="1042" spans="1:2" ht="15" x14ac:dyDescent="0.25">
      <c r="A1042" s="91" t="s">
        <v>1384</v>
      </c>
      <c r="B1042" s="91" t="s">
        <v>1385</v>
      </c>
    </row>
    <row r="1043" spans="1:2" ht="15" x14ac:dyDescent="0.25">
      <c r="A1043" s="91" t="s">
        <v>1386</v>
      </c>
      <c r="B1043" s="91" t="s">
        <v>1385</v>
      </c>
    </row>
    <row r="1044" spans="1:2" ht="15" x14ac:dyDescent="0.25">
      <c r="A1044" s="91" t="s">
        <v>1387</v>
      </c>
      <c r="B1044" s="91" t="s">
        <v>1388</v>
      </c>
    </row>
    <row r="1045" spans="1:2" ht="15" x14ac:dyDescent="0.25">
      <c r="A1045" s="91" t="s">
        <v>1389</v>
      </c>
      <c r="B1045" s="91" t="s">
        <v>1388</v>
      </c>
    </row>
    <row r="1046" spans="1:2" ht="15" x14ac:dyDescent="0.25">
      <c r="A1046" s="91" t="s">
        <v>1390</v>
      </c>
      <c r="B1046" s="91" t="s">
        <v>1391</v>
      </c>
    </row>
    <row r="1047" spans="1:2" ht="15" x14ac:dyDescent="0.25">
      <c r="A1047" s="91" t="s">
        <v>1392</v>
      </c>
      <c r="B1047" s="91" t="s">
        <v>1393</v>
      </c>
    </row>
    <row r="1048" spans="1:2" ht="15" x14ac:dyDescent="0.25">
      <c r="A1048" s="91" t="s">
        <v>1394</v>
      </c>
      <c r="B1048" s="91" t="s">
        <v>1395</v>
      </c>
    </row>
    <row r="1049" spans="1:2" ht="15" x14ac:dyDescent="0.25">
      <c r="A1049" s="91" t="s">
        <v>1396</v>
      </c>
      <c r="B1049" s="91" t="s">
        <v>1397</v>
      </c>
    </row>
    <row r="1050" spans="1:2" ht="15" x14ac:dyDescent="0.25">
      <c r="A1050" s="91" t="s">
        <v>1398</v>
      </c>
      <c r="B1050" s="91" t="s">
        <v>1397</v>
      </c>
    </row>
    <row r="1051" spans="1:2" ht="15" x14ac:dyDescent="0.25">
      <c r="A1051" s="91" t="s">
        <v>1399</v>
      </c>
      <c r="B1051" s="91" t="s">
        <v>1400</v>
      </c>
    </row>
    <row r="1052" spans="1:2" ht="15" x14ac:dyDescent="0.25">
      <c r="A1052" s="91" t="s">
        <v>1401</v>
      </c>
      <c r="B1052" s="91" t="s">
        <v>1400</v>
      </c>
    </row>
    <row r="1053" spans="1:2" ht="15" x14ac:dyDescent="0.25">
      <c r="A1053" s="91" t="s">
        <v>1402</v>
      </c>
      <c r="B1053" s="91" t="s">
        <v>1397</v>
      </c>
    </row>
    <row r="1054" spans="1:2" ht="15" x14ac:dyDescent="0.25">
      <c r="A1054" s="91" t="s">
        <v>1403</v>
      </c>
      <c r="B1054" s="91" t="s">
        <v>1404</v>
      </c>
    </row>
    <row r="1055" spans="1:2" ht="15" x14ac:dyDescent="0.25">
      <c r="A1055" s="91" t="s">
        <v>1405</v>
      </c>
      <c r="B1055" s="91" t="s">
        <v>1404</v>
      </c>
    </row>
    <row r="1056" spans="1:2" ht="15" x14ac:dyDescent="0.25">
      <c r="A1056" s="91" t="s">
        <v>1406</v>
      </c>
      <c r="B1056" s="91" t="s">
        <v>1407</v>
      </c>
    </row>
    <row r="1057" spans="1:2" ht="15" x14ac:dyDescent="0.25">
      <c r="A1057" s="91" t="s">
        <v>1408</v>
      </c>
      <c r="B1057" s="91" t="s">
        <v>1409</v>
      </c>
    </row>
    <row r="1058" spans="1:2" ht="15" x14ac:dyDescent="0.25">
      <c r="A1058" s="91" t="s">
        <v>1410</v>
      </c>
      <c r="B1058" s="91" t="s">
        <v>1411</v>
      </c>
    </row>
    <row r="1059" spans="1:2" ht="15" x14ac:dyDescent="0.25">
      <c r="A1059" s="91" t="s">
        <v>1412</v>
      </c>
      <c r="B1059" s="91" t="s">
        <v>1413</v>
      </c>
    </row>
    <row r="1060" spans="1:2" ht="15" x14ac:dyDescent="0.25">
      <c r="A1060" s="91" t="s">
        <v>1414</v>
      </c>
      <c r="B1060" s="91" t="s">
        <v>1415</v>
      </c>
    </row>
    <row r="1061" spans="1:2" ht="15" x14ac:dyDescent="0.25">
      <c r="A1061" s="91" t="s">
        <v>1416</v>
      </c>
      <c r="B1061" s="91" t="s">
        <v>1411</v>
      </c>
    </row>
    <row r="1062" spans="1:2" ht="15" x14ac:dyDescent="0.25">
      <c r="A1062" s="91" t="s">
        <v>1417</v>
      </c>
      <c r="B1062" s="91" t="s">
        <v>1415</v>
      </c>
    </row>
    <row r="1063" spans="1:2" ht="15" x14ac:dyDescent="0.25">
      <c r="A1063" s="91" t="s">
        <v>1418</v>
      </c>
      <c r="B1063" s="91" t="s">
        <v>1419</v>
      </c>
    </row>
    <row r="1064" spans="1:2" ht="15" x14ac:dyDescent="0.25">
      <c r="A1064" s="91" t="s">
        <v>1420</v>
      </c>
      <c r="B1064" s="91" t="s">
        <v>1419</v>
      </c>
    </row>
    <row r="1065" spans="1:2" ht="15" x14ac:dyDescent="0.25">
      <c r="A1065" s="91" t="s">
        <v>1421</v>
      </c>
      <c r="B1065" s="91" t="s">
        <v>1422</v>
      </c>
    </row>
    <row r="1066" spans="1:2" ht="15" x14ac:dyDescent="0.25">
      <c r="A1066" s="91" t="s">
        <v>1423</v>
      </c>
      <c r="B1066" s="91" t="s">
        <v>1422</v>
      </c>
    </row>
    <row r="1067" spans="1:2" ht="15" x14ac:dyDescent="0.25">
      <c r="A1067" s="91" t="s">
        <v>1424</v>
      </c>
      <c r="B1067" s="91" t="s">
        <v>1425</v>
      </c>
    </row>
    <row r="1068" spans="1:2" ht="15" x14ac:dyDescent="0.25">
      <c r="A1068" s="91" t="s">
        <v>1426</v>
      </c>
      <c r="B1068" s="91" t="s">
        <v>1425</v>
      </c>
    </row>
    <row r="1069" spans="1:2" ht="15" x14ac:dyDescent="0.25">
      <c r="A1069" s="91" t="s">
        <v>1427</v>
      </c>
      <c r="B1069" s="91" t="s">
        <v>1428</v>
      </c>
    </row>
    <row r="1070" spans="1:2" ht="15" x14ac:dyDescent="0.25">
      <c r="A1070" s="91" t="s">
        <v>1429</v>
      </c>
      <c r="B1070" s="91" t="s">
        <v>1430</v>
      </c>
    </row>
    <row r="1071" spans="1:2" ht="15" x14ac:dyDescent="0.25">
      <c r="A1071" s="91" t="s">
        <v>1431</v>
      </c>
      <c r="B1071" s="91" t="s">
        <v>1430</v>
      </c>
    </row>
    <row r="1072" spans="1:2" ht="15" x14ac:dyDescent="0.25">
      <c r="A1072" s="91" t="s">
        <v>1432</v>
      </c>
      <c r="B1072" s="91" t="s">
        <v>1433</v>
      </c>
    </row>
    <row r="1073" spans="1:2" ht="15" x14ac:dyDescent="0.25">
      <c r="A1073" s="91" t="s">
        <v>1434</v>
      </c>
      <c r="B1073" s="91" t="s">
        <v>1433</v>
      </c>
    </row>
    <row r="1074" spans="1:2" ht="15" x14ac:dyDescent="0.25">
      <c r="A1074" s="91" t="s">
        <v>1435</v>
      </c>
      <c r="B1074" s="91" t="s">
        <v>1436</v>
      </c>
    </row>
    <row r="1075" spans="1:2" ht="15" x14ac:dyDescent="0.25">
      <c r="A1075" s="91" t="s">
        <v>1437</v>
      </c>
      <c r="B1075" s="91" t="s">
        <v>1436</v>
      </c>
    </row>
    <row r="1076" spans="1:2" ht="15" x14ac:dyDescent="0.25">
      <c r="A1076" s="91" t="s">
        <v>1438</v>
      </c>
      <c r="B1076" s="91" t="s">
        <v>1439</v>
      </c>
    </row>
    <row r="1077" spans="1:2" ht="15" x14ac:dyDescent="0.25">
      <c r="A1077" s="91" t="s">
        <v>1440</v>
      </c>
      <c r="B1077" s="91" t="s">
        <v>1441</v>
      </c>
    </row>
    <row r="1078" spans="1:2" ht="15" x14ac:dyDescent="0.25">
      <c r="A1078" s="91" t="s">
        <v>1442</v>
      </c>
      <c r="B1078" s="91" t="s">
        <v>1443</v>
      </c>
    </row>
    <row r="1079" spans="1:2" ht="15" x14ac:dyDescent="0.25">
      <c r="A1079" s="91" t="s">
        <v>1444</v>
      </c>
      <c r="B1079" s="91" t="s">
        <v>1443</v>
      </c>
    </row>
    <row r="1080" spans="1:2" ht="15" x14ac:dyDescent="0.25">
      <c r="A1080" s="91" t="s">
        <v>1445</v>
      </c>
      <c r="B1080" s="91" t="s">
        <v>1446</v>
      </c>
    </row>
    <row r="1081" spans="1:2" ht="15" x14ac:dyDescent="0.25">
      <c r="A1081" s="91" t="s">
        <v>1447</v>
      </c>
      <c r="B1081" s="91" t="s">
        <v>1448</v>
      </c>
    </row>
    <row r="1082" spans="1:2" ht="15" x14ac:dyDescent="0.25">
      <c r="A1082" s="91" t="s">
        <v>1449</v>
      </c>
      <c r="B1082" s="91" t="s">
        <v>1448</v>
      </c>
    </row>
    <row r="1083" spans="1:2" ht="15" x14ac:dyDescent="0.25">
      <c r="A1083" s="91" t="s">
        <v>1450</v>
      </c>
      <c r="B1083" s="91" t="s">
        <v>1451</v>
      </c>
    </row>
    <row r="1084" spans="1:2" ht="15" x14ac:dyDescent="0.25">
      <c r="A1084" s="91" t="s">
        <v>1452</v>
      </c>
      <c r="B1084" s="91" t="s">
        <v>1451</v>
      </c>
    </row>
    <row r="1085" spans="1:2" ht="15" x14ac:dyDescent="0.25">
      <c r="A1085" s="91" t="s">
        <v>1453</v>
      </c>
      <c r="B1085" s="91" t="s">
        <v>1451</v>
      </c>
    </row>
    <row r="1086" spans="1:2" ht="15" x14ac:dyDescent="0.25">
      <c r="A1086" s="91" t="s">
        <v>1454</v>
      </c>
      <c r="B1086" s="91" t="s">
        <v>1451</v>
      </c>
    </row>
    <row r="1087" spans="1:2" ht="15" x14ac:dyDescent="0.25">
      <c r="A1087" s="91" t="s">
        <v>1455</v>
      </c>
      <c r="B1087" s="91" t="s">
        <v>1456</v>
      </c>
    </row>
    <row r="1088" spans="1:2" ht="15" x14ac:dyDescent="0.25">
      <c r="A1088" s="91" t="s">
        <v>1457</v>
      </c>
      <c r="B1088" s="91" t="s">
        <v>1458</v>
      </c>
    </row>
    <row r="1089" spans="1:2" ht="15" x14ac:dyDescent="0.25">
      <c r="A1089" s="91" t="s">
        <v>1459</v>
      </c>
      <c r="B1089" s="91" t="s">
        <v>1460</v>
      </c>
    </row>
    <row r="1090" spans="1:2" ht="15" x14ac:dyDescent="0.25">
      <c r="A1090" s="91" t="s">
        <v>1461</v>
      </c>
      <c r="B1090" s="91" t="s">
        <v>1462</v>
      </c>
    </row>
    <row r="1091" spans="1:2" ht="15" x14ac:dyDescent="0.25">
      <c r="A1091" s="91" t="s">
        <v>1463</v>
      </c>
      <c r="B1091" s="91" t="s">
        <v>1464</v>
      </c>
    </row>
    <row r="1092" spans="1:2" ht="15" x14ac:dyDescent="0.25">
      <c r="A1092" s="91" t="s">
        <v>1465</v>
      </c>
      <c r="B1092" s="91" t="s">
        <v>1069</v>
      </c>
    </row>
    <row r="1093" spans="1:2" ht="15" x14ac:dyDescent="0.25">
      <c r="A1093" s="91" t="s">
        <v>1466</v>
      </c>
      <c r="B1093" s="91" t="s">
        <v>1069</v>
      </c>
    </row>
    <row r="1094" spans="1:2" ht="15" x14ac:dyDescent="0.25">
      <c r="A1094" s="91" t="s">
        <v>1467</v>
      </c>
      <c r="B1094" s="91" t="s">
        <v>1451</v>
      </c>
    </row>
    <row r="1095" spans="1:2" ht="15" x14ac:dyDescent="0.25">
      <c r="A1095" s="91" t="s">
        <v>1468</v>
      </c>
      <c r="B1095" s="91" t="s">
        <v>1469</v>
      </c>
    </row>
    <row r="1096" spans="1:2" ht="15" x14ac:dyDescent="0.25">
      <c r="A1096" s="91" t="s">
        <v>1470</v>
      </c>
      <c r="B1096" s="91" t="s">
        <v>1471</v>
      </c>
    </row>
    <row r="1097" spans="1:2" ht="15" x14ac:dyDescent="0.25">
      <c r="A1097" s="91" t="s">
        <v>1472</v>
      </c>
      <c r="B1097" s="91" t="s">
        <v>1473</v>
      </c>
    </row>
    <row r="1098" spans="1:2" ht="15" x14ac:dyDescent="0.25">
      <c r="A1098" s="91" t="s">
        <v>1474</v>
      </c>
      <c r="B1098" s="91" t="s">
        <v>1475</v>
      </c>
    </row>
    <row r="1099" spans="1:2" ht="15" x14ac:dyDescent="0.25">
      <c r="A1099" s="91" t="s">
        <v>1476</v>
      </c>
      <c r="B1099" s="91" t="s">
        <v>1475</v>
      </c>
    </row>
    <row r="1100" spans="1:2" ht="15" x14ac:dyDescent="0.25">
      <c r="A1100" s="91" t="s">
        <v>1477</v>
      </c>
      <c r="B1100" s="91" t="s">
        <v>1458</v>
      </c>
    </row>
    <row r="1101" spans="1:2" ht="15" x14ac:dyDescent="0.25">
      <c r="A1101" s="91" t="s">
        <v>1478</v>
      </c>
      <c r="B1101" s="91" t="s">
        <v>1479</v>
      </c>
    </row>
    <row r="1102" spans="1:2" ht="15" x14ac:dyDescent="0.25">
      <c r="A1102" s="91" t="s">
        <v>1480</v>
      </c>
      <c r="B1102" s="91" t="s">
        <v>1479</v>
      </c>
    </row>
    <row r="1103" spans="1:2" ht="15" x14ac:dyDescent="0.25">
      <c r="A1103" s="91" t="s">
        <v>1481</v>
      </c>
      <c r="B1103" s="91" t="s">
        <v>1479</v>
      </c>
    </row>
    <row r="1104" spans="1:2" ht="15" x14ac:dyDescent="0.25">
      <c r="A1104" s="91" t="s">
        <v>1482</v>
      </c>
      <c r="B1104" s="91" t="s">
        <v>1483</v>
      </c>
    </row>
    <row r="1105" spans="1:2" ht="15" x14ac:dyDescent="0.25">
      <c r="A1105" s="91" t="s">
        <v>1484</v>
      </c>
      <c r="B1105" s="91" t="s">
        <v>1479</v>
      </c>
    </row>
    <row r="1106" spans="1:2" ht="15" x14ac:dyDescent="0.25">
      <c r="A1106" s="91" t="s">
        <v>1485</v>
      </c>
      <c r="B1106" s="91" t="s">
        <v>1483</v>
      </c>
    </row>
    <row r="1107" spans="1:2" ht="15" x14ac:dyDescent="0.25">
      <c r="A1107" s="91" t="s">
        <v>1486</v>
      </c>
      <c r="B1107" s="91" t="s">
        <v>1462</v>
      </c>
    </row>
    <row r="1108" spans="1:2" ht="15" x14ac:dyDescent="0.25">
      <c r="A1108" s="91" t="s">
        <v>1487</v>
      </c>
      <c r="B1108" s="91" t="s">
        <v>1469</v>
      </c>
    </row>
    <row r="1109" spans="1:2" ht="15" x14ac:dyDescent="0.25">
      <c r="A1109" s="91" t="s">
        <v>1488</v>
      </c>
      <c r="B1109" s="91" t="s">
        <v>1460</v>
      </c>
    </row>
    <row r="1110" spans="1:2" ht="15" x14ac:dyDescent="0.25">
      <c r="A1110" s="91" t="s">
        <v>1489</v>
      </c>
      <c r="B1110" s="91" t="s">
        <v>1451</v>
      </c>
    </row>
    <row r="1111" spans="1:2" ht="15" x14ac:dyDescent="0.25">
      <c r="A1111" s="91" t="s">
        <v>1490</v>
      </c>
      <c r="B1111" s="91" t="s">
        <v>1456</v>
      </c>
    </row>
    <row r="1112" spans="1:2" ht="15" x14ac:dyDescent="0.25">
      <c r="A1112" s="91" t="s">
        <v>1491</v>
      </c>
      <c r="B1112" s="91" t="s">
        <v>1492</v>
      </c>
    </row>
    <row r="1113" spans="1:2" ht="15" x14ac:dyDescent="0.25">
      <c r="A1113" s="91" t="s">
        <v>1493</v>
      </c>
      <c r="B1113" s="91" t="s">
        <v>1492</v>
      </c>
    </row>
    <row r="1114" spans="1:2" ht="15" x14ac:dyDescent="0.25">
      <c r="A1114" s="91" t="s">
        <v>1494</v>
      </c>
      <c r="B1114" s="91" t="s">
        <v>1495</v>
      </c>
    </row>
    <row r="1115" spans="1:2" ht="15" x14ac:dyDescent="0.25">
      <c r="A1115" s="91" t="s">
        <v>1496</v>
      </c>
      <c r="B1115" s="91" t="s">
        <v>1497</v>
      </c>
    </row>
    <row r="1116" spans="1:2" ht="15" x14ac:dyDescent="0.25">
      <c r="A1116" s="91" t="s">
        <v>1498</v>
      </c>
      <c r="B1116" s="91" t="s">
        <v>1499</v>
      </c>
    </row>
    <row r="1117" spans="1:2" ht="15" x14ac:dyDescent="0.25">
      <c r="A1117" s="91" t="s">
        <v>1500</v>
      </c>
      <c r="B1117" s="91" t="s">
        <v>1499</v>
      </c>
    </row>
    <row r="1118" spans="1:2" ht="15" x14ac:dyDescent="0.25">
      <c r="A1118" s="91" t="s">
        <v>1501</v>
      </c>
      <c r="B1118" s="91" t="s">
        <v>1495</v>
      </c>
    </row>
    <row r="1119" spans="1:2" ht="15" x14ac:dyDescent="0.25">
      <c r="A1119" s="91" t="s">
        <v>1502</v>
      </c>
      <c r="B1119" s="91" t="s">
        <v>1503</v>
      </c>
    </row>
    <row r="1120" spans="1:2" ht="15" x14ac:dyDescent="0.25">
      <c r="A1120" s="91" t="s">
        <v>1504</v>
      </c>
      <c r="B1120" s="91" t="s">
        <v>1503</v>
      </c>
    </row>
    <row r="1121" spans="1:2" ht="15" x14ac:dyDescent="0.25">
      <c r="A1121" s="91" t="s">
        <v>1505</v>
      </c>
      <c r="B1121" s="91" t="s">
        <v>1506</v>
      </c>
    </row>
    <row r="1122" spans="1:2" ht="15" x14ac:dyDescent="0.25">
      <c r="A1122" s="91" t="s">
        <v>1507</v>
      </c>
      <c r="B1122" s="91" t="s">
        <v>1506</v>
      </c>
    </row>
    <row r="1123" spans="1:2" ht="15" x14ac:dyDescent="0.25">
      <c r="A1123" s="91" t="s">
        <v>1508</v>
      </c>
      <c r="B1123" s="91" t="s">
        <v>1506</v>
      </c>
    </row>
    <row r="1124" spans="1:2" ht="15" x14ac:dyDescent="0.25">
      <c r="A1124" s="91" t="s">
        <v>1509</v>
      </c>
      <c r="B1124" s="91" t="s">
        <v>1506</v>
      </c>
    </row>
    <row r="1125" spans="1:2" ht="15" x14ac:dyDescent="0.25">
      <c r="A1125" s="91" t="s">
        <v>1510</v>
      </c>
      <c r="B1125" s="91" t="s">
        <v>1511</v>
      </c>
    </row>
    <row r="1126" spans="1:2" ht="15" x14ac:dyDescent="0.25">
      <c r="A1126" s="91" t="s">
        <v>1512</v>
      </c>
      <c r="B1126" s="91" t="s">
        <v>1513</v>
      </c>
    </row>
    <row r="1127" spans="1:2" ht="15" x14ac:dyDescent="0.25">
      <c r="A1127" s="91" t="s">
        <v>1514</v>
      </c>
      <c r="B1127" s="91" t="s">
        <v>1515</v>
      </c>
    </row>
    <row r="1128" spans="1:2" ht="15" x14ac:dyDescent="0.25">
      <c r="A1128" s="91" t="s">
        <v>1516</v>
      </c>
      <c r="B1128" s="91" t="s">
        <v>1506</v>
      </c>
    </row>
    <row r="1129" spans="1:2" ht="15" x14ac:dyDescent="0.25">
      <c r="A1129" s="91" t="s">
        <v>1517</v>
      </c>
      <c r="B1129" s="91" t="s">
        <v>1518</v>
      </c>
    </row>
    <row r="1130" spans="1:2" ht="15" x14ac:dyDescent="0.25">
      <c r="A1130" s="91" t="s">
        <v>1519</v>
      </c>
      <c r="B1130" s="91" t="s">
        <v>1520</v>
      </c>
    </row>
    <row r="1131" spans="1:2" ht="15" x14ac:dyDescent="0.25">
      <c r="A1131" s="91" t="s">
        <v>1521</v>
      </c>
      <c r="B1131" s="91" t="s">
        <v>1520</v>
      </c>
    </row>
    <row r="1132" spans="1:2" ht="15" x14ac:dyDescent="0.25">
      <c r="A1132" s="91" t="s">
        <v>1522</v>
      </c>
      <c r="B1132" s="91" t="s">
        <v>1506</v>
      </c>
    </row>
    <row r="1133" spans="1:2" ht="15" x14ac:dyDescent="0.25">
      <c r="A1133" s="91" t="s">
        <v>1523</v>
      </c>
      <c r="B1133" s="91" t="s">
        <v>1506</v>
      </c>
    </row>
    <row r="1134" spans="1:2" ht="15" x14ac:dyDescent="0.25">
      <c r="A1134" s="91" t="s">
        <v>1524</v>
      </c>
      <c r="B1134" s="91" t="s">
        <v>1506</v>
      </c>
    </row>
    <row r="1135" spans="1:2" ht="15" x14ac:dyDescent="0.25">
      <c r="A1135" s="91" t="s">
        <v>1525</v>
      </c>
      <c r="B1135" s="91" t="s">
        <v>1506</v>
      </c>
    </row>
    <row r="1136" spans="1:2" ht="15" x14ac:dyDescent="0.25">
      <c r="A1136" s="91" t="s">
        <v>1526</v>
      </c>
      <c r="B1136" s="91" t="s">
        <v>1506</v>
      </c>
    </row>
    <row r="1137" spans="1:2" ht="15" x14ac:dyDescent="0.25">
      <c r="A1137" s="91" t="s">
        <v>1527</v>
      </c>
      <c r="B1137" s="91" t="s">
        <v>1506</v>
      </c>
    </row>
    <row r="1138" spans="1:2" ht="15" x14ac:dyDescent="0.25">
      <c r="A1138" s="91" t="s">
        <v>1528</v>
      </c>
      <c r="B1138" s="91" t="s">
        <v>1529</v>
      </c>
    </row>
    <row r="1139" spans="1:2" ht="15" x14ac:dyDescent="0.25">
      <c r="A1139" s="91" t="s">
        <v>1530</v>
      </c>
      <c r="B1139" s="91" t="s">
        <v>1529</v>
      </c>
    </row>
    <row r="1140" spans="1:2" ht="15" x14ac:dyDescent="0.25">
      <c r="A1140" s="91" t="s">
        <v>1531</v>
      </c>
      <c r="B1140" s="91" t="s">
        <v>1532</v>
      </c>
    </row>
    <row r="1141" spans="1:2" ht="15" x14ac:dyDescent="0.25">
      <c r="A1141" s="91" t="s">
        <v>1533</v>
      </c>
      <c r="B1141" s="91" t="s">
        <v>1534</v>
      </c>
    </row>
    <row r="1142" spans="1:2" ht="15" x14ac:dyDescent="0.25">
      <c r="A1142" s="91" t="s">
        <v>1535</v>
      </c>
      <c r="B1142" s="91" t="s">
        <v>1536</v>
      </c>
    </row>
    <row r="1143" spans="1:2" ht="15" x14ac:dyDescent="0.25">
      <c r="A1143" s="91" t="s">
        <v>1537</v>
      </c>
      <c r="B1143" s="91" t="s">
        <v>1532</v>
      </c>
    </row>
    <row r="1144" spans="1:2" ht="15" x14ac:dyDescent="0.25">
      <c r="A1144" s="91" t="s">
        <v>1538</v>
      </c>
      <c r="B1144" s="91" t="s">
        <v>1539</v>
      </c>
    </row>
    <row r="1145" spans="1:2" ht="15" x14ac:dyDescent="0.25">
      <c r="A1145" s="91" t="s">
        <v>1540</v>
      </c>
      <c r="B1145" s="91" t="s">
        <v>1539</v>
      </c>
    </row>
    <row r="1146" spans="1:2" ht="15" x14ac:dyDescent="0.25">
      <c r="A1146" s="91" t="s">
        <v>1541</v>
      </c>
      <c r="B1146" s="91" t="s">
        <v>1542</v>
      </c>
    </row>
    <row r="1147" spans="1:2" ht="15" x14ac:dyDescent="0.25">
      <c r="A1147" s="91" t="s">
        <v>1543</v>
      </c>
      <c r="B1147" s="91" t="s">
        <v>1542</v>
      </c>
    </row>
    <row r="1148" spans="1:2" ht="15" x14ac:dyDescent="0.25">
      <c r="A1148" s="91" t="s">
        <v>1544</v>
      </c>
      <c r="B1148" s="91" t="s">
        <v>1545</v>
      </c>
    </row>
    <row r="1149" spans="1:2" ht="15" x14ac:dyDescent="0.25">
      <c r="A1149" s="91" t="s">
        <v>1546</v>
      </c>
      <c r="B1149" s="91" t="s">
        <v>1547</v>
      </c>
    </row>
    <row r="1150" spans="1:2" ht="15" x14ac:dyDescent="0.25">
      <c r="A1150" s="91" t="s">
        <v>1548</v>
      </c>
      <c r="B1150" s="91" t="s">
        <v>1545</v>
      </c>
    </row>
    <row r="1151" spans="1:2" ht="15" x14ac:dyDescent="0.25">
      <c r="A1151" s="91" t="s">
        <v>1549</v>
      </c>
      <c r="B1151" s="91" t="s">
        <v>1550</v>
      </c>
    </row>
    <row r="1152" spans="1:2" ht="15" x14ac:dyDescent="0.25">
      <c r="A1152" s="91" t="s">
        <v>1551</v>
      </c>
      <c r="B1152" s="91" t="s">
        <v>1550</v>
      </c>
    </row>
    <row r="1153" spans="1:2" ht="15" x14ac:dyDescent="0.25">
      <c r="A1153" s="91" t="s">
        <v>1552</v>
      </c>
      <c r="B1153" s="91" t="s">
        <v>1553</v>
      </c>
    </row>
    <row r="1154" spans="1:2" ht="15" x14ac:dyDescent="0.25">
      <c r="A1154" s="91" t="s">
        <v>1554</v>
      </c>
      <c r="B1154" s="91" t="s">
        <v>1555</v>
      </c>
    </row>
    <row r="1155" spans="1:2" ht="15" x14ac:dyDescent="0.25">
      <c r="A1155" s="91" t="s">
        <v>1556</v>
      </c>
      <c r="B1155" s="91" t="s">
        <v>1557</v>
      </c>
    </row>
    <row r="1156" spans="1:2" ht="15" x14ac:dyDescent="0.25">
      <c r="A1156" s="91" t="s">
        <v>1558</v>
      </c>
      <c r="B1156" s="91" t="s">
        <v>1559</v>
      </c>
    </row>
    <row r="1157" spans="1:2" ht="15" x14ac:dyDescent="0.25">
      <c r="A1157" s="91" t="s">
        <v>1560</v>
      </c>
      <c r="B1157" s="91" t="s">
        <v>1559</v>
      </c>
    </row>
    <row r="1158" spans="1:2" ht="15" x14ac:dyDescent="0.25">
      <c r="A1158" s="91" t="s">
        <v>1561</v>
      </c>
      <c r="B1158" s="91" t="s">
        <v>1562</v>
      </c>
    </row>
    <row r="1159" spans="1:2" ht="15" x14ac:dyDescent="0.25">
      <c r="A1159" s="91" t="s">
        <v>1563</v>
      </c>
      <c r="B1159" s="91" t="s">
        <v>1564</v>
      </c>
    </row>
    <row r="1160" spans="1:2" ht="15" x14ac:dyDescent="0.25">
      <c r="A1160" s="91" t="s">
        <v>1565</v>
      </c>
      <c r="B1160" s="91" t="s">
        <v>1566</v>
      </c>
    </row>
    <row r="1161" spans="1:2" ht="15" x14ac:dyDescent="0.25">
      <c r="A1161" s="91" t="s">
        <v>1567</v>
      </c>
      <c r="B1161" s="91" t="s">
        <v>1566</v>
      </c>
    </row>
    <row r="1162" spans="1:2" ht="15" x14ac:dyDescent="0.25">
      <c r="A1162" s="91" t="s">
        <v>1568</v>
      </c>
      <c r="B1162" s="91" t="s">
        <v>1569</v>
      </c>
    </row>
    <row r="1163" spans="1:2" ht="15" x14ac:dyDescent="0.25">
      <c r="A1163" s="91" t="s">
        <v>1570</v>
      </c>
      <c r="B1163" s="91" t="s">
        <v>1571</v>
      </c>
    </row>
    <row r="1164" spans="1:2" ht="15" x14ac:dyDescent="0.25">
      <c r="A1164" s="91" t="s">
        <v>1572</v>
      </c>
      <c r="B1164" s="91" t="s">
        <v>1571</v>
      </c>
    </row>
    <row r="1165" spans="1:2" ht="15" x14ac:dyDescent="0.25">
      <c r="A1165" s="91" t="s">
        <v>1573</v>
      </c>
      <c r="B1165" s="91" t="s">
        <v>1574</v>
      </c>
    </row>
    <row r="1166" spans="1:2" ht="15" x14ac:dyDescent="0.25">
      <c r="A1166" s="91" t="s">
        <v>1575</v>
      </c>
      <c r="B1166" s="91" t="s">
        <v>1574</v>
      </c>
    </row>
    <row r="1167" spans="1:2" ht="15" x14ac:dyDescent="0.25">
      <c r="A1167" s="91" t="s">
        <v>1576</v>
      </c>
      <c r="B1167" s="91" t="s">
        <v>1577</v>
      </c>
    </row>
    <row r="1168" spans="1:2" ht="15" x14ac:dyDescent="0.25">
      <c r="A1168" s="91" t="s">
        <v>1578</v>
      </c>
      <c r="B1168" s="91" t="s">
        <v>1579</v>
      </c>
    </row>
    <row r="1169" spans="1:2" ht="15" x14ac:dyDescent="0.25">
      <c r="A1169" s="91" t="s">
        <v>1580</v>
      </c>
      <c r="B1169" s="91" t="s">
        <v>1579</v>
      </c>
    </row>
    <row r="1170" spans="1:2" ht="15" x14ac:dyDescent="0.25">
      <c r="A1170" s="91" t="s">
        <v>1581</v>
      </c>
      <c r="B1170" s="91" t="s">
        <v>1582</v>
      </c>
    </row>
    <row r="1171" spans="1:2" ht="15" x14ac:dyDescent="0.25">
      <c r="A1171" s="91" t="s">
        <v>1583</v>
      </c>
      <c r="B1171" s="91" t="s">
        <v>1584</v>
      </c>
    </row>
    <row r="1172" spans="1:2" ht="15" x14ac:dyDescent="0.25">
      <c r="A1172" s="91" t="s">
        <v>1585</v>
      </c>
      <c r="B1172" s="91" t="s">
        <v>1582</v>
      </c>
    </row>
    <row r="1173" spans="1:2" ht="15" x14ac:dyDescent="0.25">
      <c r="A1173" s="91" t="s">
        <v>1586</v>
      </c>
      <c r="B1173" s="91" t="s">
        <v>1587</v>
      </c>
    </row>
    <row r="1174" spans="1:2" ht="15" x14ac:dyDescent="0.25">
      <c r="A1174" s="91" t="s">
        <v>1588</v>
      </c>
      <c r="B1174" s="91" t="s">
        <v>1589</v>
      </c>
    </row>
    <row r="1175" spans="1:2" ht="15" x14ac:dyDescent="0.25">
      <c r="A1175" s="91" t="s">
        <v>1590</v>
      </c>
      <c r="B1175" s="91" t="s">
        <v>1589</v>
      </c>
    </row>
    <row r="1176" spans="1:2" ht="15" x14ac:dyDescent="0.25">
      <c r="A1176" s="91" t="s">
        <v>1591</v>
      </c>
      <c r="B1176" s="91" t="s">
        <v>1589</v>
      </c>
    </row>
    <row r="1177" spans="1:2" ht="15" x14ac:dyDescent="0.25">
      <c r="A1177" s="91" t="s">
        <v>1592</v>
      </c>
      <c r="B1177" s="91" t="s">
        <v>1589</v>
      </c>
    </row>
    <row r="1178" spans="1:2" ht="15" x14ac:dyDescent="0.25">
      <c r="A1178" s="91" t="s">
        <v>1593</v>
      </c>
      <c r="B1178" s="91" t="s">
        <v>1589</v>
      </c>
    </row>
    <row r="1179" spans="1:2" ht="15" x14ac:dyDescent="0.25">
      <c r="A1179" s="91" t="s">
        <v>1594</v>
      </c>
      <c r="B1179" s="91" t="s">
        <v>1589</v>
      </c>
    </row>
    <row r="1180" spans="1:2" ht="15" x14ac:dyDescent="0.25">
      <c r="A1180" s="91" t="s">
        <v>1595</v>
      </c>
      <c r="B1180" s="91" t="s">
        <v>1589</v>
      </c>
    </row>
    <row r="1181" spans="1:2" ht="15" x14ac:dyDescent="0.25">
      <c r="A1181" s="91" t="s">
        <v>1596</v>
      </c>
      <c r="B1181" s="91" t="s">
        <v>1589</v>
      </c>
    </row>
    <row r="1182" spans="1:2" ht="15" x14ac:dyDescent="0.25">
      <c r="A1182" s="91" t="s">
        <v>1597</v>
      </c>
      <c r="B1182" s="91" t="s">
        <v>1589</v>
      </c>
    </row>
    <row r="1183" spans="1:2" ht="15" x14ac:dyDescent="0.25">
      <c r="A1183" s="91" t="s">
        <v>1598</v>
      </c>
      <c r="B1183" s="91" t="s">
        <v>1599</v>
      </c>
    </row>
    <row r="1184" spans="1:2" ht="15" x14ac:dyDescent="0.25">
      <c r="A1184" s="91" t="s">
        <v>1600</v>
      </c>
      <c r="B1184" s="91" t="s">
        <v>1589</v>
      </c>
    </row>
    <row r="1185" spans="1:2" ht="15" x14ac:dyDescent="0.25">
      <c r="A1185" s="91" t="s">
        <v>1601</v>
      </c>
      <c r="B1185" s="91" t="s">
        <v>1589</v>
      </c>
    </row>
    <row r="1186" spans="1:2" ht="15" x14ac:dyDescent="0.25">
      <c r="A1186" s="91" t="s">
        <v>1602</v>
      </c>
      <c r="B1186" s="91" t="s">
        <v>1589</v>
      </c>
    </row>
    <row r="1187" spans="1:2" ht="15" x14ac:dyDescent="0.25">
      <c r="A1187" s="91" t="s">
        <v>1603</v>
      </c>
      <c r="B1187" s="91" t="s">
        <v>1589</v>
      </c>
    </row>
    <row r="1188" spans="1:2" ht="15" x14ac:dyDescent="0.25">
      <c r="A1188" s="91" t="s">
        <v>1604</v>
      </c>
      <c r="B1188" s="91" t="s">
        <v>1605</v>
      </c>
    </row>
    <row r="1189" spans="1:2" ht="15" x14ac:dyDescent="0.25">
      <c r="A1189" s="91" t="s">
        <v>1606</v>
      </c>
      <c r="B1189" s="91" t="s">
        <v>1605</v>
      </c>
    </row>
    <row r="1190" spans="1:2" ht="15" x14ac:dyDescent="0.25">
      <c r="A1190" s="91" t="s">
        <v>1607</v>
      </c>
      <c r="B1190" s="91" t="s">
        <v>1608</v>
      </c>
    </row>
    <row r="1191" spans="1:2" ht="15" x14ac:dyDescent="0.25">
      <c r="A1191" s="91" t="s">
        <v>1609</v>
      </c>
      <c r="B1191" s="91" t="s">
        <v>1610</v>
      </c>
    </row>
    <row r="1192" spans="1:2" ht="15" x14ac:dyDescent="0.25">
      <c r="A1192" s="91" t="s">
        <v>1611</v>
      </c>
      <c r="B1192" s="91" t="s">
        <v>1612</v>
      </c>
    </row>
    <row r="1193" spans="1:2" ht="15" x14ac:dyDescent="0.25">
      <c r="A1193" s="91" t="s">
        <v>1613</v>
      </c>
      <c r="B1193" s="91" t="s">
        <v>1614</v>
      </c>
    </row>
    <row r="1194" spans="1:2" ht="15" x14ac:dyDescent="0.25">
      <c r="A1194" s="91" t="s">
        <v>1615</v>
      </c>
      <c r="B1194" s="91" t="s">
        <v>1616</v>
      </c>
    </row>
    <row r="1195" spans="1:2" ht="15" x14ac:dyDescent="0.25">
      <c r="A1195" s="91" t="s">
        <v>1617</v>
      </c>
      <c r="B1195" s="91" t="s">
        <v>1618</v>
      </c>
    </row>
    <row r="1196" spans="1:2" ht="15" x14ac:dyDescent="0.25">
      <c r="A1196" s="91" t="s">
        <v>1619</v>
      </c>
      <c r="B1196" s="91" t="s">
        <v>1589</v>
      </c>
    </row>
    <row r="1197" spans="1:2" ht="15" x14ac:dyDescent="0.25">
      <c r="A1197" s="91" t="s">
        <v>1620</v>
      </c>
      <c r="B1197" s="91" t="s">
        <v>1589</v>
      </c>
    </row>
    <row r="1198" spans="1:2" ht="15" x14ac:dyDescent="0.25">
      <c r="A1198" s="91" t="s">
        <v>1621</v>
      </c>
      <c r="B1198" s="91" t="s">
        <v>1618</v>
      </c>
    </row>
    <row r="1199" spans="1:2" ht="15" x14ac:dyDescent="0.25">
      <c r="A1199" s="91" t="s">
        <v>1622</v>
      </c>
      <c r="B1199" s="91" t="s">
        <v>1623</v>
      </c>
    </row>
    <row r="1200" spans="1:2" ht="15" x14ac:dyDescent="0.25">
      <c r="A1200" s="91" t="s">
        <v>1624</v>
      </c>
      <c r="B1200" s="91" t="s">
        <v>1623</v>
      </c>
    </row>
    <row r="1201" spans="1:2" ht="15" x14ac:dyDescent="0.25">
      <c r="A1201" s="91" t="s">
        <v>1625</v>
      </c>
      <c r="B1201" s="91" t="s">
        <v>1626</v>
      </c>
    </row>
    <row r="1202" spans="1:2" ht="15" x14ac:dyDescent="0.25">
      <c r="A1202" s="91" t="s">
        <v>1627</v>
      </c>
      <c r="B1202" s="91" t="s">
        <v>1628</v>
      </c>
    </row>
    <row r="1203" spans="1:2" ht="15" x14ac:dyDescent="0.25">
      <c r="A1203" s="91" t="s">
        <v>1629</v>
      </c>
      <c r="B1203" s="91" t="s">
        <v>1630</v>
      </c>
    </row>
    <row r="1204" spans="1:2" ht="15" x14ac:dyDescent="0.25">
      <c r="A1204" s="91" t="s">
        <v>1631</v>
      </c>
      <c r="B1204" s="91" t="s">
        <v>1632</v>
      </c>
    </row>
    <row r="1205" spans="1:2" ht="15" x14ac:dyDescent="0.25">
      <c r="A1205" s="91" t="s">
        <v>1633</v>
      </c>
      <c r="B1205" s="91" t="s">
        <v>1632</v>
      </c>
    </row>
    <row r="1206" spans="1:2" ht="15" x14ac:dyDescent="0.25">
      <c r="A1206" s="91" t="s">
        <v>1634</v>
      </c>
      <c r="B1206" s="91" t="s">
        <v>1635</v>
      </c>
    </row>
    <row r="1207" spans="1:2" ht="15" x14ac:dyDescent="0.25">
      <c r="A1207" s="91" t="s">
        <v>1636</v>
      </c>
      <c r="B1207" s="91" t="s">
        <v>1635</v>
      </c>
    </row>
    <row r="1208" spans="1:2" ht="15" x14ac:dyDescent="0.25">
      <c r="A1208" s="91" t="s">
        <v>1637</v>
      </c>
      <c r="B1208" s="91" t="s">
        <v>1638</v>
      </c>
    </row>
    <row r="1209" spans="1:2" ht="15" x14ac:dyDescent="0.25">
      <c r="A1209" s="91" t="s">
        <v>1639</v>
      </c>
      <c r="B1209" s="91" t="s">
        <v>1638</v>
      </c>
    </row>
    <row r="1210" spans="1:2" ht="15" x14ac:dyDescent="0.25">
      <c r="A1210" s="91" t="s">
        <v>1640</v>
      </c>
      <c r="B1210" s="91" t="s">
        <v>1641</v>
      </c>
    </row>
    <row r="1211" spans="1:2" ht="15" x14ac:dyDescent="0.25">
      <c r="A1211" s="91" t="s">
        <v>1642</v>
      </c>
      <c r="B1211" s="91" t="s">
        <v>1643</v>
      </c>
    </row>
    <row r="1212" spans="1:2" ht="15" x14ac:dyDescent="0.25">
      <c r="A1212" s="91" t="s">
        <v>1644</v>
      </c>
      <c r="B1212" s="91" t="s">
        <v>1645</v>
      </c>
    </row>
    <row r="1213" spans="1:2" ht="15" x14ac:dyDescent="0.25">
      <c r="A1213" s="91" t="s">
        <v>1646</v>
      </c>
      <c r="B1213" s="91" t="s">
        <v>1647</v>
      </c>
    </row>
    <row r="1214" spans="1:2" ht="15" x14ac:dyDescent="0.25">
      <c r="A1214" s="91" t="s">
        <v>1648</v>
      </c>
      <c r="B1214" s="91" t="s">
        <v>1647</v>
      </c>
    </row>
    <row r="1215" spans="1:2" ht="15" x14ac:dyDescent="0.25">
      <c r="A1215" s="91" t="s">
        <v>1649</v>
      </c>
      <c r="B1215" s="91" t="s">
        <v>1650</v>
      </c>
    </row>
    <row r="1216" spans="1:2" ht="15" x14ac:dyDescent="0.25">
      <c r="A1216" s="91" t="s">
        <v>1651</v>
      </c>
      <c r="B1216" s="91" t="s">
        <v>1652</v>
      </c>
    </row>
    <row r="1217" spans="1:2" ht="15" x14ac:dyDescent="0.25">
      <c r="A1217" s="91" t="s">
        <v>1653</v>
      </c>
      <c r="B1217" s="91" t="s">
        <v>1654</v>
      </c>
    </row>
    <row r="1218" spans="1:2" ht="15" x14ac:dyDescent="0.25">
      <c r="A1218" s="91" t="s">
        <v>1655</v>
      </c>
      <c r="B1218" s="91" t="s">
        <v>1654</v>
      </c>
    </row>
    <row r="1219" spans="1:2" ht="15" x14ac:dyDescent="0.25">
      <c r="A1219" s="91" t="s">
        <v>1656</v>
      </c>
      <c r="B1219" s="91" t="s">
        <v>1654</v>
      </c>
    </row>
    <row r="1220" spans="1:2" ht="15" x14ac:dyDescent="0.25">
      <c r="A1220" s="91" t="s">
        <v>1657</v>
      </c>
      <c r="B1220" s="91" t="s">
        <v>1654</v>
      </c>
    </row>
    <row r="1221" spans="1:2" ht="15" x14ac:dyDescent="0.25">
      <c r="A1221" s="91" t="s">
        <v>1658</v>
      </c>
      <c r="B1221" s="91" t="s">
        <v>1654</v>
      </c>
    </row>
    <row r="1222" spans="1:2" ht="15" x14ac:dyDescent="0.25">
      <c r="A1222" s="91" t="s">
        <v>1659</v>
      </c>
      <c r="B1222" s="91" t="s">
        <v>1654</v>
      </c>
    </row>
    <row r="1223" spans="1:2" ht="15" x14ac:dyDescent="0.25">
      <c r="A1223" s="91" t="s">
        <v>1660</v>
      </c>
      <c r="B1223" s="91" t="s">
        <v>1654</v>
      </c>
    </row>
    <row r="1224" spans="1:2" ht="15" x14ac:dyDescent="0.25">
      <c r="A1224" s="91" t="s">
        <v>1661</v>
      </c>
      <c r="B1224" s="91" t="s">
        <v>1654</v>
      </c>
    </row>
    <row r="1225" spans="1:2" ht="15" x14ac:dyDescent="0.25">
      <c r="A1225" s="91" t="s">
        <v>1662</v>
      </c>
      <c r="B1225" s="91" t="s">
        <v>1654</v>
      </c>
    </row>
    <row r="1226" spans="1:2" ht="15" x14ac:dyDescent="0.25">
      <c r="A1226" s="91" t="s">
        <v>1663</v>
      </c>
      <c r="B1226" s="91" t="s">
        <v>1654</v>
      </c>
    </row>
    <row r="1227" spans="1:2" ht="15" x14ac:dyDescent="0.25">
      <c r="A1227" s="91" t="s">
        <v>1664</v>
      </c>
      <c r="B1227" s="91" t="s">
        <v>1665</v>
      </c>
    </row>
    <row r="1228" spans="1:2" ht="15" x14ac:dyDescent="0.25">
      <c r="A1228" s="91" t="s">
        <v>1666</v>
      </c>
      <c r="B1228" s="91" t="s">
        <v>1665</v>
      </c>
    </row>
    <row r="1229" spans="1:2" ht="15" x14ac:dyDescent="0.25">
      <c r="A1229" s="91" t="s">
        <v>1667</v>
      </c>
      <c r="B1229" s="91" t="s">
        <v>1665</v>
      </c>
    </row>
    <row r="1230" spans="1:2" ht="15" x14ac:dyDescent="0.25">
      <c r="A1230" s="91" t="s">
        <v>1668</v>
      </c>
      <c r="B1230" s="91" t="s">
        <v>1654</v>
      </c>
    </row>
    <row r="1231" spans="1:2" ht="15" x14ac:dyDescent="0.25">
      <c r="A1231" s="91" t="s">
        <v>1669</v>
      </c>
      <c r="B1231" s="91" t="s">
        <v>1654</v>
      </c>
    </row>
    <row r="1232" spans="1:2" ht="15" x14ac:dyDescent="0.25">
      <c r="A1232" s="91" t="s">
        <v>1670</v>
      </c>
      <c r="B1232" s="91" t="s">
        <v>1654</v>
      </c>
    </row>
    <row r="1233" spans="1:2" ht="15" x14ac:dyDescent="0.25">
      <c r="A1233" s="91" t="s">
        <v>1671</v>
      </c>
      <c r="B1233" s="91" t="s">
        <v>1654</v>
      </c>
    </row>
    <row r="1234" spans="1:2" ht="15" x14ac:dyDescent="0.25">
      <c r="A1234" s="91" t="s">
        <v>1672</v>
      </c>
      <c r="B1234" s="91" t="s">
        <v>1654</v>
      </c>
    </row>
    <row r="1235" spans="1:2" ht="15" x14ac:dyDescent="0.25">
      <c r="A1235" s="91" t="s">
        <v>1673</v>
      </c>
      <c r="B1235" s="91" t="s">
        <v>1674</v>
      </c>
    </row>
    <row r="1236" spans="1:2" ht="15" x14ac:dyDescent="0.25">
      <c r="A1236" s="91" t="s">
        <v>1675</v>
      </c>
      <c r="B1236" s="91" t="s">
        <v>1654</v>
      </c>
    </row>
    <row r="1237" spans="1:2" ht="15" x14ac:dyDescent="0.25">
      <c r="A1237" s="91" t="s">
        <v>1676</v>
      </c>
      <c r="B1237" s="91" t="s">
        <v>1677</v>
      </c>
    </row>
    <row r="1238" spans="1:2" ht="15" x14ac:dyDescent="0.25">
      <c r="A1238" s="91" t="s">
        <v>1678</v>
      </c>
      <c r="B1238" s="91" t="s">
        <v>1679</v>
      </c>
    </row>
    <row r="1239" spans="1:2" ht="15" x14ac:dyDescent="0.25">
      <c r="A1239" s="91" t="s">
        <v>1680</v>
      </c>
      <c r="B1239" s="91" t="s">
        <v>1681</v>
      </c>
    </row>
    <row r="1240" spans="1:2" ht="15" x14ac:dyDescent="0.25">
      <c r="A1240" s="91" t="s">
        <v>1682</v>
      </c>
      <c r="B1240" s="91" t="s">
        <v>1654</v>
      </c>
    </row>
    <row r="1241" spans="1:2" ht="15" x14ac:dyDescent="0.25">
      <c r="A1241" s="91" t="s">
        <v>1683</v>
      </c>
      <c r="B1241" s="91" t="s">
        <v>1654</v>
      </c>
    </row>
    <row r="1242" spans="1:2" ht="15" x14ac:dyDescent="0.25">
      <c r="A1242" s="91" t="s">
        <v>1684</v>
      </c>
      <c r="B1242" s="91" t="s">
        <v>1674</v>
      </c>
    </row>
    <row r="1243" spans="1:2" ht="15" x14ac:dyDescent="0.25">
      <c r="A1243" s="91" t="s">
        <v>1685</v>
      </c>
      <c r="B1243" s="91" t="s">
        <v>1677</v>
      </c>
    </row>
    <row r="1244" spans="1:2" ht="15" x14ac:dyDescent="0.25">
      <c r="A1244" s="91" t="s">
        <v>1686</v>
      </c>
      <c r="B1244" s="91" t="s">
        <v>1681</v>
      </c>
    </row>
    <row r="1245" spans="1:2" ht="15" x14ac:dyDescent="0.25">
      <c r="A1245" s="91" t="s">
        <v>1687</v>
      </c>
      <c r="B1245" s="91" t="s">
        <v>1688</v>
      </c>
    </row>
    <row r="1246" spans="1:2" ht="15" x14ac:dyDescent="0.25">
      <c r="A1246" s="91" t="s">
        <v>1689</v>
      </c>
      <c r="B1246" s="91" t="s">
        <v>1688</v>
      </c>
    </row>
    <row r="1247" spans="1:2" ht="15" x14ac:dyDescent="0.25">
      <c r="A1247" s="91" t="s">
        <v>1690</v>
      </c>
      <c r="B1247" s="91" t="s">
        <v>1691</v>
      </c>
    </row>
    <row r="1248" spans="1:2" ht="15" x14ac:dyDescent="0.25">
      <c r="A1248" s="91" t="s">
        <v>1692</v>
      </c>
      <c r="B1248" s="91" t="s">
        <v>1693</v>
      </c>
    </row>
    <row r="1249" spans="1:2" ht="15" x14ac:dyDescent="0.25">
      <c r="A1249" s="91" t="s">
        <v>1694</v>
      </c>
      <c r="B1249" s="91" t="s">
        <v>1693</v>
      </c>
    </row>
    <row r="1250" spans="1:2" ht="15" x14ac:dyDescent="0.25">
      <c r="A1250" s="91" t="s">
        <v>1695</v>
      </c>
      <c r="B1250" s="91" t="s">
        <v>1696</v>
      </c>
    </row>
    <row r="1251" spans="1:2" ht="15" x14ac:dyDescent="0.25">
      <c r="A1251" s="91" t="s">
        <v>1697</v>
      </c>
      <c r="B1251" s="91" t="s">
        <v>1696</v>
      </c>
    </row>
    <row r="1252" spans="1:2" ht="15" x14ac:dyDescent="0.25">
      <c r="A1252" s="91" t="s">
        <v>1698</v>
      </c>
      <c r="B1252" s="91" t="s">
        <v>1699</v>
      </c>
    </row>
    <row r="1253" spans="1:2" ht="15" x14ac:dyDescent="0.25">
      <c r="A1253" s="91" t="s">
        <v>1700</v>
      </c>
      <c r="B1253" s="91" t="s">
        <v>1701</v>
      </c>
    </row>
    <row r="1254" spans="1:2" ht="15" x14ac:dyDescent="0.25">
      <c r="A1254" s="91" t="s">
        <v>1702</v>
      </c>
      <c r="B1254" s="91" t="s">
        <v>1699</v>
      </c>
    </row>
    <row r="1255" spans="1:2" ht="15" x14ac:dyDescent="0.25">
      <c r="A1255" s="91" t="s">
        <v>1703</v>
      </c>
      <c r="B1255" s="91" t="s">
        <v>1704</v>
      </c>
    </row>
    <row r="1256" spans="1:2" ht="15" x14ac:dyDescent="0.25">
      <c r="A1256" s="91" t="s">
        <v>1705</v>
      </c>
      <c r="B1256" s="91" t="s">
        <v>1704</v>
      </c>
    </row>
    <row r="1257" spans="1:2" ht="15" x14ac:dyDescent="0.25">
      <c r="A1257" s="91" t="s">
        <v>1706</v>
      </c>
      <c r="B1257" s="91" t="s">
        <v>1707</v>
      </c>
    </row>
    <row r="1258" spans="1:2" ht="15" x14ac:dyDescent="0.25">
      <c r="A1258" s="91" t="s">
        <v>1708</v>
      </c>
      <c r="B1258" s="91" t="s">
        <v>1709</v>
      </c>
    </row>
    <row r="1259" spans="1:2" ht="15" x14ac:dyDescent="0.25">
      <c r="A1259" s="91" t="s">
        <v>1710</v>
      </c>
      <c r="B1259" s="91" t="s">
        <v>1707</v>
      </c>
    </row>
    <row r="1260" spans="1:2" ht="15" x14ac:dyDescent="0.25">
      <c r="A1260" s="91" t="s">
        <v>1711</v>
      </c>
      <c r="B1260" s="91" t="s">
        <v>1712</v>
      </c>
    </row>
    <row r="1261" spans="1:2" ht="15" x14ac:dyDescent="0.25">
      <c r="A1261" s="91" t="s">
        <v>1713</v>
      </c>
      <c r="B1261" s="91" t="s">
        <v>1712</v>
      </c>
    </row>
    <row r="1262" spans="1:2" ht="15" x14ac:dyDescent="0.25">
      <c r="A1262" s="91" t="s">
        <v>1714</v>
      </c>
      <c r="B1262" s="91" t="s">
        <v>1715</v>
      </c>
    </row>
    <row r="1263" spans="1:2" ht="15" x14ac:dyDescent="0.25">
      <c r="A1263" s="91" t="s">
        <v>1716</v>
      </c>
      <c r="B1263" s="91" t="s">
        <v>1717</v>
      </c>
    </row>
    <row r="1264" spans="1:2" ht="15" x14ac:dyDescent="0.25">
      <c r="A1264" s="91" t="s">
        <v>1718</v>
      </c>
      <c r="B1264" s="91" t="s">
        <v>1719</v>
      </c>
    </row>
    <row r="1265" spans="1:2" ht="15" x14ac:dyDescent="0.25">
      <c r="A1265" s="91" t="s">
        <v>1720</v>
      </c>
      <c r="B1265" s="91" t="s">
        <v>1719</v>
      </c>
    </row>
    <row r="1266" spans="1:2" ht="15" x14ac:dyDescent="0.25">
      <c r="A1266" s="91" t="s">
        <v>1721</v>
      </c>
      <c r="B1266" s="91" t="s">
        <v>1722</v>
      </c>
    </row>
    <row r="1267" spans="1:2" ht="15" x14ac:dyDescent="0.25">
      <c r="A1267" s="91" t="s">
        <v>1723</v>
      </c>
      <c r="B1267" s="91" t="s">
        <v>1724</v>
      </c>
    </row>
    <row r="1268" spans="1:2" ht="15" x14ac:dyDescent="0.25">
      <c r="A1268" s="91" t="s">
        <v>1725</v>
      </c>
      <c r="B1268" s="91" t="s">
        <v>1726</v>
      </c>
    </row>
    <row r="1269" spans="1:2" ht="15" x14ac:dyDescent="0.25">
      <c r="A1269" s="91" t="s">
        <v>1727</v>
      </c>
      <c r="B1269" s="91" t="s">
        <v>1726</v>
      </c>
    </row>
    <row r="1270" spans="1:2" ht="15" x14ac:dyDescent="0.25">
      <c r="A1270" s="91" t="s">
        <v>1728</v>
      </c>
      <c r="B1270" s="91" t="s">
        <v>1729</v>
      </c>
    </row>
    <row r="1271" spans="1:2" ht="15" x14ac:dyDescent="0.25">
      <c r="A1271" s="91" t="s">
        <v>1730</v>
      </c>
      <c r="B1271" s="91" t="s">
        <v>1729</v>
      </c>
    </row>
    <row r="1272" spans="1:2" ht="15" x14ac:dyDescent="0.25">
      <c r="A1272" s="91" t="s">
        <v>1731</v>
      </c>
      <c r="B1272" s="91" t="s">
        <v>1729</v>
      </c>
    </row>
    <row r="1273" spans="1:2" ht="15" x14ac:dyDescent="0.25">
      <c r="A1273" s="91" t="s">
        <v>1732</v>
      </c>
      <c r="B1273" s="91" t="s">
        <v>1729</v>
      </c>
    </row>
    <row r="1274" spans="1:2" ht="15" x14ac:dyDescent="0.25">
      <c r="A1274" s="91" t="s">
        <v>1733</v>
      </c>
      <c r="B1274" s="91" t="s">
        <v>1729</v>
      </c>
    </row>
    <row r="1275" spans="1:2" ht="15" x14ac:dyDescent="0.25">
      <c r="A1275" s="91" t="s">
        <v>1734</v>
      </c>
      <c r="B1275" s="91" t="s">
        <v>1729</v>
      </c>
    </row>
    <row r="1276" spans="1:2" ht="15" x14ac:dyDescent="0.25">
      <c r="A1276" s="91" t="s">
        <v>1735</v>
      </c>
      <c r="B1276" s="91" t="s">
        <v>1729</v>
      </c>
    </row>
    <row r="1277" spans="1:2" ht="15" x14ac:dyDescent="0.25">
      <c r="A1277" s="91" t="s">
        <v>1736</v>
      </c>
      <c r="B1277" s="91" t="s">
        <v>1729</v>
      </c>
    </row>
    <row r="1278" spans="1:2" ht="15" x14ac:dyDescent="0.25">
      <c r="A1278" s="91" t="s">
        <v>1737</v>
      </c>
      <c r="B1278" s="91" t="s">
        <v>1729</v>
      </c>
    </row>
    <row r="1279" spans="1:2" ht="15" x14ac:dyDescent="0.25">
      <c r="A1279" s="91" t="s">
        <v>1738</v>
      </c>
      <c r="B1279" s="91" t="s">
        <v>1729</v>
      </c>
    </row>
    <row r="1280" spans="1:2" ht="15" x14ac:dyDescent="0.25">
      <c r="A1280" s="91" t="s">
        <v>1739</v>
      </c>
      <c r="B1280" s="91" t="s">
        <v>1740</v>
      </c>
    </row>
    <row r="1281" spans="1:2" ht="15" x14ac:dyDescent="0.25">
      <c r="A1281" s="91" t="s">
        <v>1741</v>
      </c>
      <c r="B1281" s="91" t="s">
        <v>1740</v>
      </c>
    </row>
    <row r="1282" spans="1:2" ht="15" x14ac:dyDescent="0.25">
      <c r="A1282" s="91" t="s">
        <v>1742</v>
      </c>
      <c r="B1282" s="91" t="s">
        <v>1743</v>
      </c>
    </row>
    <row r="1283" spans="1:2" ht="15" x14ac:dyDescent="0.25">
      <c r="A1283" s="91" t="s">
        <v>1744</v>
      </c>
      <c r="B1283" s="91" t="s">
        <v>1743</v>
      </c>
    </row>
    <row r="1284" spans="1:2" ht="15" x14ac:dyDescent="0.25">
      <c r="A1284" s="91" t="s">
        <v>1745</v>
      </c>
      <c r="B1284" s="91" t="s">
        <v>1743</v>
      </c>
    </row>
    <row r="1285" spans="1:2" ht="15" x14ac:dyDescent="0.25">
      <c r="A1285" s="91" t="s">
        <v>1746</v>
      </c>
      <c r="B1285" s="91" t="s">
        <v>1743</v>
      </c>
    </row>
    <row r="1286" spans="1:2" ht="15" x14ac:dyDescent="0.25">
      <c r="A1286" s="91" t="s">
        <v>1747</v>
      </c>
      <c r="B1286" s="91" t="s">
        <v>1743</v>
      </c>
    </row>
    <row r="1287" spans="1:2" ht="15" x14ac:dyDescent="0.25">
      <c r="A1287" s="91" t="s">
        <v>1748</v>
      </c>
      <c r="B1287" s="91" t="s">
        <v>1743</v>
      </c>
    </row>
    <row r="1288" spans="1:2" ht="15" x14ac:dyDescent="0.25">
      <c r="A1288" s="91" t="s">
        <v>1749</v>
      </c>
      <c r="B1288" s="91" t="s">
        <v>1743</v>
      </c>
    </row>
    <row r="1289" spans="1:2" ht="15" x14ac:dyDescent="0.25">
      <c r="A1289" s="91" t="s">
        <v>1750</v>
      </c>
      <c r="B1289" s="91" t="s">
        <v>1743</v>
      </c>
    </row>
    <row r="1290" spans="1:2" ht="15" x14ac:dyDescent="0.25">
      <c r="A1290" s="91" t="s">
        <v>1751</v>
      </c>
      <c r="B1290" s="91" t="s">
        <v>1743</v>
      </c>
    </row>
    <row r="1291" spans="1:2" ht="15" x14ac:dyDescent="0.25">
      <c r="A1291" s="91" t="s">
        <v>1752</v>
      </c>
      <c r="B1291" s="91" t="s">
        <v>1753</v>
      </c>
    </row>
    <row r="1292" spans="1:2" ht="15" x14ac:dyDescent="0.25">
      <c r="A1292" s="91" t="s">
        <v>1754</v>
      </c>
      <c r="B1292" s="91" t="s">
        <v>1743</v>
      </c>
    </row>
    <row r="1293" spans="1:2" ht="15" x14ac:dyDescent="0.25">
      <c r="A1293" s="91" t="s">
        <v>1755</v>
      </c>
      <c r="B1293" s="91" t="s">
        <v>1756</v>
      </c>
    </row>
    <row r="1294" spans="1:2" ht="15" x14ac:dyDescent="0.25">
      <c r="A1294" s="91" t="s">
        <v>1757</v>
      </c>
      <c r="B1294" s="91" t="s">
        <v>1743</v>
      </c>
    </row>
    <row r="1295" spans="1:2" ht="15" x14ac:dyDescent="0.25">
      <c r="A1295" s="91" t="s">
        <v>1758</v>
      </c>
      <c r="B1295" s="91" t="s">
        <v>1743</v>
      </c>
    </row>
    <row r="1296" spans="1:2" ht="15" x14ac:dyDescent="0.25">
      <c r="A1296" s="91" t="s">
        <v>1759</v>
      </c>
      <c r="B1296" s="91" t="s">
        <v>1760</v>
      </c>
    </row>
    <row r="1297" spans="1:2" ht="15" x14ac:dyDescent="0.25">
      <c r="A1297" s="91" t="s">
        <v>1761</v>
      </c>
      <c r="B1297" s="91" t="s">
        <v>1762</v>
      </c>
    </row>
    <row r="1298" spans="1:2" ht="15" x14ac:dyDescent="0.25">
      <c r="A1298" s="91" t="s">
        <v>1763</v>
      </c>
      <c r="B1298" s="91" t="s">
        <v>1743</v>
      </c>
    </row>
    <row r="1299" spans="1:2" ht="15" x14ac:dyDescent="0.25">
      <c r="A1299" s="91" t="s">
        <v>1764</v>
      </c>
      <c r="B1299" s="91" t="s">
        <v>1743</v>
      </c>
    </row>
    <row r="1300" spans="1:2" ht="15" x14ac:dyDescent="0.25">
      <c r="A1300" s="91" t="s">
        <v>1765</v>
      </c>
      <c r="B1300" s="91" t="s">
        <v>1743</v>
      </c>
    </row>
    <row r="1301" spans="1:2" ht="15" x14ac:dyDescent="0.25">
      <c r="A1301" s="91" t="s">
        <v>1766</v>
      </c>
      <c r="B1301" s="91" t="s">
        <v>1767</v>
      </c>
    </row>
    <row r="1302" spans="1:2" ht="15" x14ac:dyDescent="0.25">
      <c r="A1302" s="91" t="s">
        <v>1768</v>
      </c>
      <c r="B1302" s="91" t="s">
        <v>1767</v>
      </c>
    </row>
    <row r="1303" spans="1:2" ht="15" x14ac:dyDescent="0.25">
      <c r="A1303" s="91" t="s">
        <v>1769</v>
      </c>
      <c r="B1303" s="91" t="s">
        <v>1770</v>
      </c>
    </row>
    <row r="1304" spans="1:2" ht="15" x14ac:dyDescent="0.25">
      <c r="A1304" s="91" t="s">
        <v>1771</v>
      </c>
      <c r="B1304" s="91" t="s">
        <v>1772</v>
      </c>
    </row>
    <row r="1305" spans="1:2" ht="15" x14ac:dyDescent="0.25">
      <c r="A1305" s="91" t="s">
        <v>1773</v>
      </c>
      <c r="B1305" s="91" t="s">
        <v>1772</v>
      </c>
    </row>
    <row r="1306" spans="1:2" ht="15" x14ac:dyDescent="0.25">
      <c r="A1306" s="91" t="s">
        <v>1774</v>
      </c>
      <c r="B1306" s="91" t="s">
        <v>1775</v>
      </c>
    </row>
    <row r="1307" spans="1:2" ht="15" x14ac:dyDescent="0.25">
      <c r="A1307" s="91" t="s">
        <v>1776</v>
      </c>
      <c r="B1307" s="91" t="s">
        <v>1775</v>
      </c>
    </row>
    <row r="1308" spans="1:2" ht="15" x14ac:dyDescent="0.25">
      <c r="A1308" s="91" t="s">
        <v>1777</v>
      </c>
      <c r="B1308" s="91" t="s">
        <v>1778</v>
      </c>
    </row>
    <row r="1309" spans="1:2" ht="15" x14ac:dyDescent="0.25">
      <c r="A1309" s="91" t="s">
        <v>1779</v>
      </c>
      <c r="B1309" s="91" t="s">
        <v>1780</v>
      </c>
    </row>
    <row r="1310" spans="1:2" ht="15" x14ac:dyDescent="0.25">
      <c r="A1310" s="91" t="s">
        <v>1781</v>
      </c>
      <c r="B1310" s="91" t="s">
        <v>1782</v>
      </c>
    </row>
    <row r="1311" spans="1:2" ht="15" x14ac:dyDescent="0.25">
      <c r="A1311" s="91" t="s">
        <v>1783</v>
      </c>
      <c r="B1311" s="91" t="s">
        <v>1784</v>
      </c>
    </row>
    <row r="1312" spans="1:2" ht="15" x14ac:dyDescent="0.25">
      <c r="A1312" s="91" t="s">
        <v>1785</v>
      </c>
      <c r="B1312" s="91" t="s">
        <v>1786</v>
      </c>
    </row>
    <row r="1313" spans="1:2" ht="15" x14ac:dyDescent="0.25">
      <c r="A1313" s="91" t="s">
        <v>1787</v>
      </c>
      <c r="B1313" s="91" t="s">
        <v>1788</v>
      </c>
    </row>
    <row r="1314" spans="1:2" ht="15" x14ac:dyDescent="0.25">
      <c r="A1314" s="91" t="s">
        <v>1789</v>
      </c>
      <c r="B1314" s="91" t="s">
        <v>1788</v>
      </c>
    </row>
    <row r="1315" spans="1:2" ht="15" x14ac:dyDescent="0.25">
      <c r="A1315" s="91" t="s">
        <v>1790</v>
      </c>
      <c r="B1315" s="91" t="s">
        <v>1791</v>
      </c>
    </row>
    <row r="1316" spans="1:2" ht="15" x14ac:dyDescent="0.25">
      <c r="A1316" s="91" t="s">
        <v>1792</v>
      </c>
      <c r="B1316" s="91" t="s">
        <v>1793</v>
      </c>
    </row>
    <row r="1317" spans="1:2" ht="15" x14ac:dyDescent="0.25">
      <c r="A1317" s="91" t="s">
        <v>1794</v>
      </c>
      <c r="B1317" s="91" t="s">
        <v>1795</v>
      </c>
    </row>
    <row r="1318" spans="1:2" ht="15" x14ac:dyDescent="0.25">
      <c r="A1318" s="91" t="s">
        <v>1796</v>
      </c>
      <c r="B1318" s="91" t="s">
        <v>1797</v>
      </c>
    </row>
    <row r="1319" spans="1:2" ht="15" x14ac:dyDescent="0.25">
      <c r="A1319" s="91" t="s">
        <v>1798</v>
      </c>
      <c r="B1319" s="91" t="s">
        <v>1797</v>
      </c>
    </row>
    <row r="1320" spans="1:2" ht="15" x14ac:dyDescent="0.25">
      <c r="A1320" s="91" t="s">
        <v>1799</v>
      </c>
      <c r="B1320" s="91" t="s">
        <v>1760</v>
      </c>
    </row>
    <row r="1321" spans="1:2" ht="15" x14ac:dyDescent="0.25">
      <c r="A1321" s="91" t="s">
        <v>1800</v>
      </c>
      <c r="B1321" s="91" t="s">
        <v>1801</v>
      </c>
    </row>
    <row r="1322" spans="1:2" ht="15" x14ac:dyDescent="0.25">
      <c r="A1322" s="91" t="s">
        <v>1802</v>
      </c>
      <c r="B1322" s="91" t="s">
        <v>1801</v>
      </c>
    </row>
    <row r="1323" spans="1:2" ht="15" x14ac:dyDescent="0.25">
      <c r="A1323" s="91" t="s">
        <v>1803</v>
      </c>
      <c r="B1323" s="91" t="s">
        <v>1804</v>
      </c>
    </row>
    <row r="1324" spans="1:2" ht="15" x14ac:dyDescent="0.25">
      <c r="A1324" s="91" t="s">
        <v>1805</v>
      </c>
      <c r="B1324" s="91" t="s">
        <v>1780</v>
      </c>
    </row>
    <row r="1325" spans="1:2" ht="15" x14ac:dyDescent="0.25">
      <c r="A1325" s="91" t="s">
        <v>1806</v>
      </c>
      <c r="B1325" s="91" t="s">
        <v>1807</v>
      </c>
    </row>
    <row r="1326" spans="1:2" ht="15" x14ac:dyDescent="0.25">
      <c r="A1326" s="91" t="s">
        <v>1808</v>
      </c>
      <c r="B1326" s="91" t="s">
        <v>1809</v>
      </c>
    </row>
    <row r="1327" spans="1:2" ht="15" x14ac:dyDescent="0.25">
      <c r="A1327" s="91" t="s">
        <v>1810</v>
      </c>
      <c r="B1327" s="91" t="s">
        <v>1809</v>
      </c>
    </row>
    <row r="1328" spans="1:2" ht="15" x14ac:dyDescent="0.25">
      <c r="A1328" s="91" t="s">
        <v>1811</v>
      </c>
      <c r="B1328" s="91" t="s">
        <v>1812</v>
      </c>
    </row>
    <row r="1329" spans="1:2" ht="15" x14ac:dyDescent="0.25">
      <c r="A1329" s="91" t="s">
        <v>1813</v>
      </c>
      <c r="B1329" s="91" t="s">
        <v>1812</v>
      </c>
    </row>
    <row r="1330" spans="1:2" ht="15" x14ac:dyDescent="0.25">
      <c r="A1330" s="91" t="s">
        <v>1814</v>
      </c>
      <c r="B1330" s="91" t="s">
        <v>1815</v>
      </c>
    </row>
    <row r="1331" spans="1:2" ht="15" x14ac:dyDescent="0.25">
      <c r="A1331" s="91" t="s">
        <v>1816</v>
      </c>
      <c r="B1331" s="91" t="s">
        <v>1817</v>
      </c>
    </row>
    <row r="1332" spans="1:2" ht="15" x14ac:dyDescent="0.25">
      <c r="A1332" s="91" t="s">
        <v>1818</v>
      </c>
      <c r="B1332" s="91" t="s">
        <v>1819</v>
      </c>
    </row>
    <row r="1333" spans="1:2" ht="15" x14ac:dyDescent="0.25">
      <c r="A1333" s="91" t="s">
        <v>1820</v>
      </c>
      <c r="B1333" s="91" t="s">
        <v>1821</v>
      </c>
    </row>
    <row r="1334" spans="1:2" ht="15" x14ac:dyDescent="0.25">
      <c r="A1334" s="91" t="s">
        <v>1822</v>
      </c>
      <c r="B1334" s="91" t="s">
        <v>1821</v>
      </c>
    </row>
    <row r="1335" spans="1:2" ht="15" x14ac:dyDescent="0.25">
      <c r="A1335" s="91" t="s">
        <v>1823</v>
      </c>
      <c r="B1335" s="91" t="s">
        <v>1824</v>
      </c>
    </row>
    <row r="1336" spans="1:2" ht="15" x14ac:dyDescent="0.25">
      <c r="A1336" s="91" t="s">
        <v>1825</v>
      </c>
      <c r="B1336" s="91" t="s">
        <v>1824</v>
      </c>
    </row>
    <row r="1337" spans="1:2" ht="15" x14ac:dyDescent="0.25">
      <c r="A1337" s="91" t="s">
        <v>1826</v>
      </c>
      <c r="B1337" s="91" t="s">
        <v>1824</v>
      </c>
    </row>
    <row r="1338" spans="1:2" ht="15" x14ac:dyDescent="0.25">
      <c r="A1338" s="91" t="s">
        <v>1827</v>
      </c>
      <c r="B1338" s="91" t="s">
        <v>1824</v>
      </c>
    </row>
    <row r="1339" spans="1:2" ht="15" x14ac:dyDescent="0.25">
      <c r="A1339" s="91" t="s">
        <v>1828</v>
      </c>
      <c r="B1339" s="91" t="s">
        <v>1824</v>
      </c>
    </row>
    <row r="1340" spans="1:2" ht="15" x14ac:dyDescent="0.25">
      <c r="A1340" s="91" t="s">
        <v>1829</v>
      </c>
      <c r="B1340" s="91" t="s">
        <v>1830</v>
      </c>
    </row>
    <row r="1341" spans="1:2" ht="15" x14ac:dyDescent="0.25">
      <c r="A1341" s="91" t="s">
        <v>1831</v>
      </c>
      <c r="B1341" s="91" t="s">
        <v>1830</v>
      </c>
    </row>
    <row r="1342" spans="1:2" ht="15" x14ac:dyDescent="0.25">
      <c r="A1342" s="91" t="s">
        <v>1832</v>
      </c>
      <c r="B1342" s="91" t="s">
        <v>1833</v>
      </c>
    </row>
    <row r="1343" spans="1:2" ht="15" x14ac:dyDescent="0.25">
      <c r="A1343" s="91" t="s">
        <v>1834</v>
      </c>
      <c r="B1343" s="91" t="s">
        <v>1835</v>
      </c>
    </row>
    <row r="1344" spans="1:2" ht="15" x14ac:dyDescent="0.25">
      <c r="A1344" s="91" t="s">
        <v>1836</v>
      </c>
      <c r="B1344" s="91" t="s">
        <v>1835</v>
      </c>
    </row>
    <row r="1345" spans="1:2" ht="15" x14ac:dyDescent="0.25">
      <c r="A1345" s="91" t="s">
        <v>1837</v>
      </c>
      <c r="B1345" s="91" t="s">
        <v>1838</v>
      </c>
    </row>
    <row r="1346" spans="1:2" ht="15" x14ac:dyDescent="0.25">
      <c r="A1346" s="91" t="s">
        <v>1839</v>
      </c>
      <c r="B1346" s="91" t="s">
        <v>1838</v>
      </c>
    </row>
    <row r="1347" spans="1:2" ht="15" x14ac:dyDescent="0.25">
      <c r="A1347" s="91" t="s">
        <v>1840</v>
      </c>
      <c r="B1347" s="91" t="s">
        <v>1841</v>
      </c>
    </row>
    <row r="1348" spans="1:2" ht="15" x14ac:dyDescent="0.25">
      <c r="A1348" s="91" t="s">
        <v>1842</v>
      </c>
      <c r="B1348" s="91" t="s">
        <v>1843</v>
      </c>
    </row>
    <row r="1349" spans="1:2" ht="15" x14ac:dyDescent="0.25">
      <c r="A1349" s="91" t="s">
        <v>1844</v>
      </c>
      <c r="B1349" s="91" t="s">
        <v>1845</v>
      </c>
    </row>
    <row r="1350" spans="1:2" ht="15" x14ac:dyDescent="0.25">
      <c r="A1350" s="91" t="s">
        <v>1846</v>
      </c>
      <c r="B1350" s="91" t="s">
        <v>1845</v>
      </c>
    </row>
    <row r="1351" spans="1:2" ht="15" x14ac:dyDescent="0.25">
      <c r="A1351" s="91" t="s">
        <v>1847</v>
      </c>
      <c r="B1351" s="91" t="s">
        <v>1848</v>
      </c>
    </row>
    <row r="1352" spans="1:2" ht="15" x14ac:dyDescent="0.25">
      <c r="A1352" s="91" t="s">
        <v>1849</v>
      </c>
      <c r="B1352" s="91" t="s">
        <v>1850</v>
      </c>
    </row>
    <row r="1353" spans="1:2" ht="15" x14ac:dyDescent="0.25">
      <c r="A1353" s="91" t="s">
        <v>1851</v>
      </c>
      <c r="B1353" s="91" t="s">
        <v>1852</v>
      </c>
    </row>
    <row r="1354" spans="1:2" ht="15" x14ac:dyDescent="0.25">
      <c r="A1354" s="91" t="s">
        <v>1853</v>
      </c>
      <c r="B1354" s="91" t="s">
        <v>1852</v>
      </c>
    </row>
    <row r="1355" spans="1:2" ht="15" x14ac:dyDescent="0.25">
      <c r="A1355" s="91" t="s">
        <v>1854</v>
      </c>
      <c r="B1355" s="91" t="s">
        <v>1855</v>
      </c>
    </row>
    <row r="1356" spans="1:2" ht="15" x14ac:dyDescent="0.25">
      <c r="A1356" s="91" t="s">
        <v>1856</v>
      </c>
      <c r="B1356" s="91" t="s">
        <v>1855</v>
      </c>
    </row>
    <row r="1357" spans="1:2" ht="15" x14ac:dyDescent="0.25">
      <c r="A1357" s="91" t="s">
        <v>1857</v>
      </c>
      <c r="B1357" s="91" t="s">
        <v>1858</v>
      </c>
    </row>
    <row r="1358" spans="1:2" ht="15" x14ac:dyDescent="0.25">
      <c r="A1358" s="91" t="s">
        <v>1859</v>
      </c>
      <c r="B1358" s="91" t="s">
        <v>1860</v>
      </c>
    </row>
    <row r="1359" spans="1:2" ht="15" x14ac:dyDescent="0.25">
      <c r="A1359" s="91" t="s">
        <v>1861</v>
      </c>
      <c r="B1359" s="91" t="s">
        <v>1862</v>
      </c>
    </row>
    <row r="1360" spans="1:2" ht="15" x14ac:dyDescent="0.25">
      <c r="A1360" s="91" t="s">
        <v>1863</v>
      </c>
      <c r="B1360" s="91" t="s">
        <v>1862</v>
      </c>
    </row>
    <row r="1361" spans="1:2" ht="15" x14ac:dyDescent="0.25">
      <c r="A1361" s="91" t="s">
        <v>1864</v>
      </c>
      <c r="B1361" s="91" t="s">
        <v>1862</v>
      </c>
    </row>
    <row r="1362" spans="1:2" ht="15" x14ac:dyDescent="0.25">
      <c r="A1362" s="91" t="s">
        <v>1865</v>
      </c>
      <c r="B1362" s="91" t="s">
        <v>1862</v>
      </c>
    </row>
    <row r="1363" spans="1:2" ht="15" x14ac:dyDescent="0.25">
      <c r="A1363" s="91" t="s">
        <v>1866</v>
      </c>
      <c r="B1363" s="91" t="s">
        <v>1862</v>
      </c>
    </row>
    <row r="1364" spans="1:2" ht="15" x14ac:dyDescent="0.25">
      <c r="A1364" s="91" t="s">
        <v>1867</v>
      </c>
      <c r="B1364" s="91" t="s">
        <v>1862</v>
      </c>
    </row>
    <row r="1365" spans="1:2" ht="15" x14ac:dyDescent="0.25">
      <c r="A1365" s="91" t="s">
        <v>1868</v>
      </c>
      <c r="B1365" s="91" t="s">
        <v>1869</v>
      </c>
    </row>
    <row r="1366" spans="1:2" ht="15" x14ac:dyDescent="0.25">
      <c r="A1366" s="91" t="s">
        <v>1870</v>
      </c>
      <c r="B1366" s="91" t="s">
        <v>1862</v>
      </c>
    </row>
    <row r="1367" spans="1:2" ht="15" x14ac:dyDescent="0.25">
      <c r="A1367" s="91" t="s">
        <v>1871</v>
      </c>
      <c r="B1367" s="91" t="s">
        <v>1862</v>
      </c>
    </row>
    <row r="1368" spans="1:2" ht="15" x14ac:dyDescent="0.25">
      <c r="A1368" s="91" t="s">
        <v>1872</v>
      </c>
      <c r="B1368" s="91" t="s">
        <v>1873</v>
      </c>
    </row>
    <row r="1369" spans="1:2" ht="15" x14ac:dyDescent="0.25">
      <c r="A1369" s="91" t="s">
        <v>1874</v>
      </c>
      <c r="B1369" s="91" t="s">
        <v>1862</v>
      </c>
    </row>
    <row r="1370" spans="1:2" ht="15" x14ac:dyDescent="0.25">
      <c r="A1370" s="91" t="s">
        <v>1875</v>
      </c>
      <c r="B1370" s="91" t="s">
        <v>1876</v>
      </c>
    </row>
    <row r="1371" spans="1:2" ht="15" x14ac:dyDescent="0.25">
      <c r="A1371" s="91" t="s">
        <v>1877</v>
      </c>
      <c r="B1371" s="91" t="s">
        <v>1862</v>
      </c>
    </row>
    <row r="1372" spans="1:2" ht="15" x14ac:dyDescent="0.25">
      <c r="A1372" s="91" t="s">
        <v>1878</v>
      </c>
      <c r="B1372" s="91" t="s">
        <v>1862</v>
      </c>
    </row>
    <row r="1373" spans="1:2" ht="15" x14ac:dyDescent="0.25">
      <c r="A1373" s="91" t="s">
        <v>1879</v>
      </c>
      <c r="B1373" s="91" t="s">
        <v>1862</v>
      </c>
    </row>
    <row r="1374" spans="1:2" ht="15" x14ac:dyDescent="0.25">
      <c r="A1374" s="91" t="s">
        <v>1880</v>
      </c>
      <c r="B1374" s="91" t="s">
        <v>1881</v>
      </c>
    </row>
    <row r="1375" spans="1:2" ht="15" x14ac:dyDescent="0.25">
      <c r="A1375" s="91" t="s">
        <v>1882</v>
      </c>
      <c r="B1375" s="91" t="s">
        <v>1862</v>
      </c>
    </row>
    <row r="1376" spans="1:2" ht="15" x14ac:dyDescent="0.25">
      <c r="A1376" s="91" t="s">
        <v>1883</v>
      </c>
      <c r="B1376" s="91" t="s">
        <v>1862</v>
      </c>
    </row>
    <row r="1377" spans="1:2" ht="15" x14ac:dyDescent="0.25">
      <c r="A1377" s="91" t="s">
        <v>1884</v>
      </c>
      <c r="B1377" s="91" t="s">
        <v>1862</v>
      </c>
    </row>
    <row r="1378" spans="1:2" ht="15" x14ac:dyDescent="0.25">
      <c r="A1378" s="91" t="s">
        <v>1885</v>
      </c>
      <c r="B1378" s="91" t="s">
        <v>1873</v>
      </c>
    </row>
    <row r="1379" spans="1:2" ht="15" x14ac:dyDescent="0.25">
      <c r="A1379" s="91" t="s">
        <v>1886</v>
      </c>
      <c r="B1379" s="91" t="s">
        <v>1869</v>
      </c>
    </row>
    <row r="1380" spans="1:2" ht="15" x14ac:dyDescent="0.25">
      <c r="A1380" s="91" t="s">
        <v>1887</v>
      </c>
      <c r="B1380" s="91" t="s">
        <v>1862</v>
      </c>
    </row>
    <row r="1381" spans="1:2" ht="15" x14ac:dyDescent="0.25">
      <c r="A1381" s="91" t="s">
        <v>1888</v>
      </c>
      <c r="B1381" s="91" t="s">
        <v>1862</v>
      </c>
    </row>
    <row r="1382" spans="1:2" ht="15" x14ac:dyDescent="0.25">
      <c r="A1382" s="91" t="s">
        <v>1889</v>
      </c>
      <c r="B1382" s="91" t="s">
        <v>1862</v>
      </c>
    </row>
    <row r="1383" spans="1:2" ht="15" x14ac:dyDescent="0.25">
      <c r="A1383" s="91" t="s">
        <v>1890</v>
      </c>
      <c r="B1383" s="91" t="s">
        <v>1891</v>
      </c>
    </row>
    <row r="1384" spans="1:2" ht="15" x14ac:dyDescent="0.25">
      <c r="A1384" s="91" t="s">
        <v>1892</v>
      </c>
      <c r="B1384" s="91" t="s">
        <v>1862</v>
      </c>
    </row>
    <row r="1385" spans="1:2" ht="15" x14ac:dyDescent="0.25">
      <c r="A1385" s="91" t="s">
        <v>1893</v>
      </c>
      <c r="B1385" s="91" t="s">
        <v>1891</v>
      </c>
    </row>
    <row r="1386" spans="1:2" ht="15" x14ac:dyDescent="0.25">
      <c r="A1386" s="91" t="s">
        <v>1894</v>
      </c>
      <c r="B1386" s="91" t="s">
        <v>1876</v>
      </c>
    </row>
    <row r="1387" spans="1:2" ht="15" x14ac:dyDescent="0.25">
      <c r="A1387" s="91" t="s">
        <v>1895</v>
      </c>
      <c r="B1387" s="91" t="s">
        <v>1862</v>
      </c>
    </row>
    <row r="1388" spans="1:2" ht="15" x14ac:dyDescent="0.25">
      <c r="A1388" s="91" t="s">
        <v>1896</v>
      </c>
      <c r="B1388" s="91" t="s">
        <v>1897</v>
      </c>
    </row>
    <row r="1389" spans="1:2" ht="15" x14ac:dyDescent="0.25">
      <c r="A1389" s="91" t="s">
        <v>1898</v>
      </c>
      <c r="B1389" s="91" t="s">
        <v>1897</v>
      </c>
    </row>
    <row r="1390" spans="1:2" ht="15" x14ac:dyDescent="0.25">
      <c r="A1390" s="91" t="s">
        <v>1899</v>
      </c>
      <c r="B1390" s="91" t="s">
        <v>1900</v>
      </c>
    </row>
    <row r="1391" spans="1:2" ht="15" x14ac:dyDescent="0.25">
      <c r="A1391" s="91" t="s">
        <v>1901</v>
      </c>
      <c r="B1391" s="91" t="s">
        <v>1902</v>
      </c>
    </row>
    <row r="1392" spans="1:2" ht="15" x14ac:dyDescent="0.25">
      <c r="A1392" s="91" t="s">
        <v>1903</v>
      </c>
      <c r="B1392" s="91" t="s">
        <v>1902</v>
      </c>
    </row>
    <row r="1393" spans="1:2" ht="15" x14ac:dyDescent="0.25">
      <c r="A1393" s="91" t="s">
        <v>1904</v>
      </c>
      <c r="B1393" s="91" t="s">
        <v>1905</v>
      </c>
    </row>
    <row r="1394" spans="1:2" ht="15" x14ac:dyDescent="0.25">
      <c r="A1394" s="91" t="s">
        <v>1906</v>
      </c>
      <c r="B1394" s="91" t="s">
        <v>1907</v>
      </c>
    </row>
    <row r="1395" spans="1:2" ht="15" x14ac:dyDescent="0.25">
      <c r="A1395" s="91" t="s">
        <v>1908</v>
      </c>
      <c r="B1395" s="91" t="s">
        <v>1907</v>
      </c>
    </row>
    <row r="1396" spans="1:2" ht="15" x14ac:dyDescent="0.25">
      <c r="A1396" s="91" t="s">
        <v>1909</v>
      </c>
      <c r="B1396" s="91" t="s">
        <v>1905</v>
      </c>
    </row>
    <row r="1397" spans="1:2" ht="15" x14ac:dyDescent="0.25">
      <c r="A1397" s="91" t="s">
        <v>1910</v>
      </c>
      <c r="B1397" s="91" t="s">
        <v>1911</v>
      </c>
    </row>
    <row r="1398" spans="1:2" ht="15" x14ac:dyDescent="0.25">
      <c r="A1398" s="91" t="s">
        <v>1912</v>
      </c>
      <c r="B1398" s="91" t="s">
        <v>1911</v>
      </c>
    </row>
    <row r="1399" spans="1:2" ht="15" x14ac:dyDescent="0.25">
      <c r="A1399" s="91" t="s">
        <v>1913</v>
      </c>
      <c r="B1399" s="91" t="s">
        <v>1914</v>
      </c>
    </row>
    <row r="1400" spans="1:2" ht="15" x14ac:dyDescent="0.25">
      <c r="A1400" s="91" t="s">
        <v>1915</v>
      </c>
      <c r="B1400" s="91" t="s">
        <v>1914</v>
      </c>
    </row>
    <row r="1401" spans="1:2" ht="15" x14ac:dyDescent="0.25">
      <c r="A1401" s="91" t="s">
        <v>1916</v>
      </c>
      <c r="B1401" s="91" t="s">
        <v>1917</v>
      </c>
    </row>
    <row r="1402" spans="1:2" ht="15" x14ac:dyDescent="0.25">
      <c r="A1402" s="91" t="s">
        <v>1918</v>
      </c>
      <c r="B1402" s="91" t="s">
        <v>1917</v>
      </c>
    </row>
    <row r="1403" spans="1:2" ht="15" x14ac:dyDescent="0.25">
      <c r="A1403" s="91" t="s">
        <v>1919</v>
      </c>
      <c r="B1403" s="91" t="s">
        <v>1920</v>
      </c>
    </row>
    <row r="1404" spans="1:2" ht="15" x14ac:dyDescent="0.25">
      <c r="A1404" s="91" t="s">
        <v>1921</v>
      </c>
      <c r="B1404" s="91" t="s">
        <v>1922</v>
      </c>
    </row>
    <row r="1405" spans="1:2" ht="15" x14ac:dyDescent="0.25">
      <c r="A1405" s="91" t="s">
        <v>1923</v>
      </c>
      <c r="B1405" s="91" t="s">
        <v>1920</v>
      </c>
    </row>
    <row r="1406" spans="1:2" ht="15" x14ac:dyDescent="0.25">
      <c r="A1406" s="91" t="s">
        <v>1924</v>
      </c>
      <c r="B1406" s="91" t="s">
        <v>1920</v>
      </c>
    </row>
    <row r="1407" spans="1:2" ht="15" x14ac:dyDescent="0.25">
      <c r="A1407" s="91" t="s">
        <v>1925</v>
      </c>
      <c r="B1407" s="91" t="s">
        <v>1926</v>
      </c>
    </row>
    <row r="1408" spans="1:2" ht="15" x14ac:dyDescent="0.25">
      <c r="A1408" s="91" t="s">
        <v>1927</v>
      </c>
      <c r="B1408" s="91" t="s">
        <v>1926</v>
      </c>
    </row>
    <row r="1409" spans="1:2" ht="15" x14ac:dyDescent="0.25">
      <c r="A1409" s="91" t="s">
        <v>1928</v>
      </c>
      <c r="B1409" s="91" t="s">
        <v>1929</v>
      </c>
    </row>
    <row r="1410" spans="1:2" ht="15" x14ac:dyDescent="0.25">
      <c r="A1410" s="91" t="s">
        <v>1930</v>
      </c>
      <c r="B1410" s="91" t="s">
        <v>1931</v>
      </c>
    </row>
    <row r="1411" spans="1:2" ht="15" x14ac:dyDescent="0.25">
      <c r="A1411" s="91" t="s">
        <v>1932</v>
      </c>
      <c r="B1411" s="91" t="s">
        <v>1931</v>
      </c>
    </row>
    <row r="1412" spans="1:2" ht="15" x14ac:dyDescent="0.25">
      <c r="A1412" s="91" t="s">
        <v>1933</v>
      </c>
      <c r="B1412" s="91" t="s">
        <v>1934</v>
      </c>
    </row>
    <row r="1413" spans="1:2" ht="15" x14ac:dyDescent="0.25">
      <c r="A1413" s="91" t="s">
        <v>1935</v>
      </c>
      <c r="B1413" s="91" t="s">
        <v>1936</v>
      </c>
    </row>
    <row r="1414" spans="1:2" ht="15" x14ac:dyDescent="0.25">
      <c r="A1414" s="91" t="s">
        <v>1937</v>
      </c>
      <c r="B1414" s="91" t="s">
        <v>1938</v>
      </c>
    </row>
    <row r="1415" spans="1:2" ht="15" x14ac:dyDescent="0.25">
      <c r="A1415" s="91" t="s">
        <v>1939</v>
      </c>
      <c r="B1415" s="91" t="s">
        <v>1940</v>
      </c>
    </row>
    <row r="1416" spans="1:2" ht="15" x14ac:dyDescent="0.25">
      <c r="A1416" s="91" t="s">
        <v>1941</v>
      </c>
      <c r="B1416" s="91" t="s">
        <v>1940</v>
      </c>
    </row>
    <row r="1417" spans="1:2" ht="15" x14ac:dyDescent="0.25">
      <c r="A1417" s="91" t="s">
        <v>1942</v>
      </c>
      <c r="B1417" s="91" t="s">
        <v>1943</v>
      </c>
    </row>
    <row r="1418" spans="1:2" ht="15" x14ac:dyDescent="0.25">
      <c r="A1418" s="91" t="s">
        <v>1944</v>
      </c>
      <c r="B1418" s="91" t="s">
        <v>1945</v>
      </c>
    </row>
    <row r="1419" spans="1:2" ht="15" x14ac:dyDescent="0.25">
      <c r="A1419" s="91" t="s">
        <v>1946</v>
      </c>
      <c r="B1419" s="91" t="s">
        <v>1947</v>
      </c>
    </row>
    <row r="1420" spans="1:2" ht="15" x14ac:dyDescent="0.25">
      <c r="A1420" s="91" t="s">
        <v>1948</v>
      </c>
      <c r="B1420" s="91" t="s">
        <v>1945</v>
      </c>
    </row>
    <row r="1421" spans="1:2" ht="15" x14ac:dyDescent="0.25">
      <c r="A1421" s="91" t="s">
        <v>1949</v>
      </c>
      <c r="B1421" s="91" t="s">
        <v>1950</v>
      </c>
    </row>
    <row r="1422" spans="1:2" ht="15" x14ac:dyDescent="0.25">
      <c r="A1422" s="91" t="s">
        <v>1951</v>
      </c>
      <c r="B1422" s="91" t="s">
        <v>1952</v>
      </c>
    </row>
    <row r="1423" spans="1:2" ht="15" x14ac:dyDescent="0.25">
      <c r="A1423" s="91" t="s">
        <v>1953</v>
      </c>
      <c r="B1423" s="91" t="s">
        <v>1954</v>
      </c>
    </row>
    <row r="1424" spans="1:2" ht="15" x14ac:dyDescent="0.25">
      <c r="A1424" s="91" t="s">
        <v>1955</v>
      </c>
      <c r="B1424" s="91" t="s">
        <v>1956</v>
      </c>
    </row>
    <row r="1425" spans="1:2" ht="15" x14ac:dyDescent="0.25">
      <c r="A1425" s="91" t="s">
        <v>1957</v>
      </c>
      <c r="B1425" s="91" t="s">
        <v>1958</v>
      </c>
    </row>
    <row r="1426" spans="1:2" ht="15" x14ac:dyDescent="0.25">
      <c r="A1426" s="91" t="s">
        <v>1959</v>
      </c>
      <c r="B1426" s="91" t="s">
        <v>1960</v>
      </c>
    </row>
    <row r="1427" spans="1:2" ht="15" x14ac:dyDescent="0.25">
      <c r="A1427" s="91" t="s">
        <v>1961</v>
      </c>
      <c r="B1427" s="91" t="s">
        <v>1950</v>
      </c>
    </row>
    <row r="1428" spans="1:2" ht="15" x14ac:dyDescent="0.25">
      <c r="A1428" s="91" t="s">
        <v>1962</v>
      </c>
      <c r="B1428" s="91" t="s">
        <v>1963</v>
      </c>
    </row>
    <row r="1429" spans="1:2" ht="15" x14ac:dyDescent="0.25">
      <c r="A1429" s="91" t="s">
        <v>1964</v>
      </c>
      <c r="B1429" s="91" t="s">
        <v>1965</v>
      </c>
    </row>
    <row r="1430" spans="1:2" ht="15" x14ac:dyDescent="0.25">
      <c r="A1430" s="91" t="s">
        <v>1966</v>
      </c>
      <c r="B1430" s="91" t="s">
        <v>1967</v>
      </c>
    </row>
    <row r="1431" spans="1:2" ht="15" x14ac:dyDescent="0.25">
      <c r="A1431" s="91" t="s">
        <v>1968</v>
      </c>
      <c r="B1431" s="91" t="s">
        <v>1960</v>
      </c>
    </row>
    <row r="1432" spans="1:2" ht="15" x14ac:dyDescent="0.25">
      <c r="A1432" s="91" t="s">
        <v>1969</v>
      </c>
      <c r="B1432" s="91" t="s">
        <v>1970</v>
      </c>
    </row>
    <row r="1433" spans="1:2" ht="15" x14ac:dyDescent="0.25">
      <c r="A1433" s="91" t="s">
        <v>1971</v>
      </c>
      <c r="B1433" s="91" t="s">
        <v>1972</v>
      </c>
    </row>
    <row r="1434" spans="1:2" ht="15" x14ac:dyDescent="0.25">
      <c r="A1434" s="91" t="s">
        <v>1973</v>
      </c>
      <c r="B1434" s="91" t="s">
        <v>1963</v>
      </c>
    </row>
    <row r="1435" spans="1:2" ht="15" x14ac:dyDescent="0.25">
      <c r="A1435" s="91" t="s">
        <v>1974</v>
      </c>
      <c r="B1435" s="91" t="s">
        <v>1970</v>
      </c>
    </row>
    <row r="1436" spans="1:2" ht="15" x14ac:dyDescent="0.25">
      <c r="A1436" s="91" t="s">
        <v>1975</v>
      </c>
      <c r="B1436" s="91" t="s">
        <v>1976</v>
      </c>
    </row>
    <row r="1437" spans="1:2" ht="15" x14ac:dyDescent="0.25">
      <c r="A1437" s="91" t="s">
        <v>1977</v>
      </c>
      <c r="B1437" s="91" t="s">
        <v>1978</v>
      </c>
    </row>
    <row r="1438" spans="1:2" ht="15" x14ac:dyDescent="0.25">
      <c r="A1438" s="91" t="s">
        <v>1979</v>
      </c>
      <c r="B1438" s="91" t="s">
        <v>1978</v>
      </c>
    </row>
    <row r="1439" spans="1:2" ht="15" x14ac:dyDescent="0.25">
      <c r="A1439" s="91" t="s">
        <v>1980</v>
      </c>
      <c r="B1439" s="91" t="s">
        <v>1981</v>
      </c>
    </row>
    <row r="1440" spans="1:2" ht="15" x14ac:dyDescent="0.25">
      <c r="A1440" s="91" t="s">
        <v>1982</v>
      </c>
      <c r="B1440" s="91" t="s">
        <v>1976</v>
      </c>
    </row>
    <row r="1441" spans="1:2" ht="15" x14ac:dyDescent="0.25">
      <c r="A1441" s="91" t="s">
        <v>1983</v>
      </c>
      <c r="B1441" s="91" t="s">
        <v>1984</v>
      </c>
    </row>
    <row r="1442" spans="1:2" ht="15" x14ac:dyDescent="0.25">
      <c r="A1442" s="91" t="s">
        <v>1985</v>
      </c>
      <c r="B1442" s="91" t="s">
        <v>1986</v>
      </c>
    </row>
    <row r="1443" spans="1:2" ht="15" x14ac:dyDescent="0.25">
      <c r="A1443" s="91" t="s">
        <v>1987</v>
      </c>
      <c r="B1443" s="91" t="s">
        <v>1988</v>
      </c>
    </row>
    <row r="1444" spans="1:2" ht="15" x14ac:dyDescent="0.25">
      <c r="A1444" s="91" t="s">
        <v>1989</v>
      </c>
      <c r="B1444" s="91" t="s">
        <v>1986</v>
      </c>
    </row>
    <row r="1445" spans="1:2" ht="15" x14ac:dyDescent="0.25">
      <c r="A1445" s="91" t="s">
        <v>1990</v>
      </c>
      <c r="B1445" s="91" t="s">
        <v>1991</v>
      </c>
    </row>
    <row r="1446" spans="1:2" ht="15" x14ac:dyDescent="0.25">
      <c r="A1446" s="91" t="s">
        <v>1992</v>
      </c>
      <c r="B1446" s="91" t="s">
        <v>1993</v>
      </c>
    </row>
    <row r="1447" spans="1:2" ht="15" x14ac:dyDescent="0.25">
      <c r="A1447" s="91" t="s">
        <v>1994</v>
      </c>
      <c r="B1447" s="91" t="s">
        <v>1991</v>
      </c>
    </row>
    <row r="1448" spans="1:2" ht="15" x14ac:dyDescent="0.25">
      <c r="A1448" s="91" t="s">
        <v>1995</v>
      </c>
      <c r="B1448" s="91" t="s">
        <v>1996</v>
      </c>
    </row>
    <row r="1449" spans="1:2" ht="15" x14ac:dyDescent="0.25">
      <c r="A1449" s="91" t="s">
        <v>1997</v>
      </c>
      <c r="B1449" s="91" t="s">
        <v>1998</v>
      </c>
    </row>
    <row r="1450" spans="1:2" ht="15" x14ac:dyDescent="0.25">
      <c r="A1450" s="91" t="s">
        <v>1999</v>
      </c>
      <c r="B1450" s="91" t="s">
        <v>2000</v>
      </c>
    </row>
    <row r="1451" spans="1:2" ht="15" x14ac:dyDescent="0.25">
      <c r="A1451" s="91" t="s">
        <v>2001</v>
      </c>
      <c r="B1451" s="91" t="s">
        <v>2002</v>
      </c>
    </row>
    <row r="1452" spans="1:2" ht="15" x14ac:dyDescent="0.25">
      <c r="A1452" s="91" t="s">
        <v>2003</v>
      </c>
      <c r="B1452" s="91" t="s">
        <v>2004</v>
      </c>
    </row>
    <row r="1453" spans="1:2" ht="15" x14ac:dyDescent="0.25">
      <c r="A1453" s="91" t="s">
        <v>2005</v>
      </c>
      <c r="B1453" s="91" t="s">
        <v>2006</v>
      </c>
    </row>
    <row r="1454" spans="1:2" ht="15" x14ac:dyDescent="0.25">
      <c r="A1454" s="91" t="s">
        <v>2007</v>
      </c>
      <c r="B1454" s="91" t="s">
        <v>2008</v>
      </c>
    </row>
    <row r="1455" spans="1:2" ht="15" x14ac:dyDescent="0.25">
      <c r="A1455" s="91" t="s">
        <v>2009</v>
      </c>
      <c r="B1455" s="91" t="s">
        <v>2010</v>
      </c>
    </row>
    <row r="1456" spans="1:2" ht="15" x14ac:dyDescent="0.25">
      <c r="A1456" s="91" t="s">
        <v>2011</v>
      </c>
      <c r="B1456" s="91" t="s">
        <v>2000</v>
      </c>
    </row>
    <row r="1457" spans="1:2" ht="15" x14ac:dyDescent="0.25">
      <c r="A1457" s="91" t="s">
        <v>2012</v>
      </c>
      <c r="B1457" s="91" t="s">
        <v>2013</v>
      </c>
    </row>
    <row r="1458" spans="1:2" ht="15" x14ac:dyDescent="0.25">
      <c r="A1458" s="91" t="s">
        <v>2014</v>
      </c>
      <c r="B1458" s="91" t="s">
        <v>2006</v>
      </c>
    </row>
    <row r="1459" spans="1:2" ht="15" x14ac:dyDescent="0.25">
      <c r="A1459" s="91" t="s">
        <v>2015</v>
      </c>
      <c r="B1459" s="91" t="s">
        <v>2002</v>
      </c>
    </row>
    <row r="1460" spans="1:2" ht="15" x14ac:dyDescent="0.25">
      <c r="A1460" s="91" t="s">
        <v>2016</v>
      </c>
      <c r="B1460" s="91" t="s">
        <v>2010</v>
      </c>
    </row>
    <row r="1461" spans="1:2" ht="15" x14ac:dyDescent="0.25">
      <c r="A1461" s="91" t="s">
        <v>2017</v>
      </c>
      <c r="B1461" s="91" t="s">
        <v>2008</v>
      </c>
    </row>
    <row r="1462" spans="1:2" ht="15" x14ac:dyDescent="0.25">
      <c r="A1462" s="91" t="s">
        <v>2018</v>
      </c>
      <c r="B1462" s="91" t="s">
        <v>1998</v>
      </c>
    </row>
    <row r="1463" spans="1:2" ht="15" x14ac:dyDescent="0.25">
      <c r="A1463" s="91" t="s">
        <v>2019</v>
      </c>
      <c r="B1463" s="91" t="s">
        <v>2000</v>
      </c>
    </row>
    <row r="1464" spans="1:2" ht="15" x14ac:dyDescent="0.25">
      <c r="A1464" s="91" t="s">
        <v>2020</v>
      </c>
      <c r="B1464" s="91" t="s">
        <v>2004</v>
      </c>
    </row>
    <row r="1465" spans="1:2" ht="15" x14ac:dyDescent="0.25">
      <c r="A1465" s="91" t="s">
        <v>2021</v>
      </c>
      <c r="B1465" s="91" t="s">
        <v>2022</v>
      </c>
    </row>
    <row r="1466" spans="1:2" ht="15" x14ac:dyDescent="0.25">
      <c r="A1466" s="91" t="s">
        <v>2023</v>
      </c>
      <c r="B1466" s="91" t="s">
        <v>2022</v>
      </c>
    </row>
    <row r="1467" spans="1:2" ht="15" x14ac:dyDescent="0.25">
      <c r="A1467" s="91" t="s">
        <v>2024</v>
      </c>
      <c r="B1467" s="91" t="s">
        <v>2022</v>
      </c>
    </row>
    <row r="1468" spans="1:2" ht="15" x14ac:dyDescent="0.25">
      <c r="A1468" s="91" t="s">
        <v>2025</v>
      </c>
      <c r="B1468" s="91" t="s">
        <v>2022</v>
      </c>
    </row>
    <row r="1469" spans="1:2" ht="15" x14ac:dyDescent="0.25">
      <c r="A1469" s="91" t="s">
        <v>2026</v>
      </c>
      <c r="B1469" s="91" t="s">
        <v>2022</v>
      </c>
    </row>
    <row r="1470" spans="1:2" ht="15" x14ac:dyDescent="0.25">
      <c r="A1470" s="91" t="s">
        <v>2027</v>
      </c>
      <c r="B1470" s="91" t="s">
        <v>2022</v>
      </c>
    </row>
    <row r="1471" spans="1:2" ht="15" x14ac:dyDescent="0.25">
      <c r="A1471" s="91" t="s">
        <v>2028</v>
      </c>
      <c r="B1471" s="91" t="s">
        <v>2029</v>
      </c>
    </row>
    <row r="1472" spans="1:2" ht="15" x14ac:dyDescent="0.25">
      <c r="A1472" s="91" t="s">
        <v>2030</v>
      </c>
      <c r="B1472" s="91" t="s">
        <v>2022</v>
      </c>
    </row>
    <row r="1473" spans="1:2" ht="15" x14ac:dyDescent="0.25">
      <c r="A1473" s="91" t="s">
        <v>2031</v>
      </c>
      <c r="B1473" s="91" t="s">
        <v>2022</v>
      </c>
    </row>
    <row r="1474" spans="1:2" ht="15" x14ac:dyDescent="0.25">
      <c r="A1474" s="91" t="s">
        <v>2032</v>
      </c>
      <c r="B1474" s="91" t="s">
        <v>2022</v>
      </c>
    </row>
    <row r="1475" spans="1:2" ht="15" x14ac:dyDescent="0.25">
      <c r="A1475" s="91" t="s">
        <v>2033</v>
      </c>
      <c r="B1475" s="91" t="s">
        <v>2029</v>
      </c>
    </row>
    <row r="1476" spans="1:2" ht="15" x14ac:dyDescent="0.25">
      <c r="A1476" s="91" t="s">
        <v>2034</v>
      </c>
      <c r="B1476" s="91" t="s">
        <v>2022</v>
      </c>
    </row>
    <row r="1477" spans="1:2" ht="15" x14ac:dyDescent="0.25">
      <c r="A1477" s="91" t="s">
        <v>2035</v>
      </c>
      <c r="B1477" s="91" t="s">
        <v>2022</v>
      </c>
    </row>
    <row r="1478" spans="1:2" ht="15" x14ac:dyDescent="0.25">
      <c r="A1478" s="91" t="s">
        <v>2036</v>
      </c>
      <c r="B1478" s="91" t="s">
        <v>2022</v>
      </c>
    </row>
    <row r="1479" spans="1:2" ht="15" x14ac:dyDescent="0.25">
      <c r="A1479" s="91" t="s">
        <v>2037</v>
      </c>
      <c r="B1479" s="91" t="s">
        <v>2022</v>
      </c>
    </row>
    <row r="1480" spans="1:2" ht="15" x14ac:dyDescent="0.25">
      <c r="A1480" s="91" t="s">
        <v>2038</v>
      </c>
      <c r="B1480" s="91" t="s">
        <v>2022</v>
      </c>
    </row>
    <row r="1481" spans="1:2" ht="15" x14ac:dyDescent="0.25">
      <c r="A1481" s="91" t="s">
        <v>2039</v>
      </c>
      <c r="B1481" s="91" t="s">
        <v>2022</v>
      </c>
    </row>
    <row r="1482" spans="1:2" ht="15" x14ac:dyDescent="0.25">
      <c r="A1482" s="91" t="s">
        <v>2040</v>
      </c>
      <c r="B1482" s="91" t="s">
        <v>2041</v>
      </c>
    </row>
    <row r="1483" spans="1:2" ht="15" x14ac:dyDescent="0.25">
      <c r="A1483" s="91" t="s">
        <v>2042</v>
      </c>
      <c r="B1483" s="91" t="s">
        <v>2022</v>
      </c>
    </row>
    <row r="1484" spans="1:2" ht="15" x14ac:dyDescent="0.25">
      <c r="A1484" s="91" t="s">
        <v>2043</v>
      </c>
      <c r="B1484" s="91" t="s">
        <v>2044</v>
      </c>
    </row>
    <row r="1485" spans="1:2" ht="15" x14ac:dyDescent="0.25">
      <c r="A1485" s="91" t="s">
        <v>2045</v>
      </c>
      <c r="B1485" s="91" t="s">
        <v>2022</v>
      </c>
    </row>
    <row r="1486" spans="1:2" ht="15" x14ac:dyDescent="0.25">
      <c r="A1486" s="91" t="s">
        <v>2046</v>
      </c>
      <c r="B1486" s="91" t="s">
        <v>2029</v>
      </c>
    </row>
    <row r="1487" spans="1:2" ht="15" x14ac:dyDescent="0.25">
      <c r="A1487" s="91" t="s">
        <v>2047</v>
      </c>
      <c r="B1487" s="91" t="s">
        <v>2048</v>
      </c>
    </row>
    <row r="1488" spans="1:2" ht="15" x14ac:dyDescent="0.25">
      <c r="A1488" s="91" t="s">
        <v>2049</v>
      </c>
      <c r="B1488" s="91" t="s">
        <v>2048</v>
      </c>
    </row>
    <row r="1489" spans="1:2" ht="15" x14ac:dyDescent="0.25">
      <c r="A1489" s="91" t="s">
        <v>2050</v>
      </c>
      <c r="B1489" s="91" t="s">
        <v>2051</v>
      </c>
    </row>
    <row r="1490" spans="1:2" ht="15" x14ac:dyDescent="0.25">
      <c r="A1490" s="91" t="s">
        <v>2052</v>
      </c>
      <c r="B1490" s="91" t="s">
        <v>2048</v>
      </c>
    </row>
    <row r="1491" spans="1:2" ht="15" x14ac:dyDescent="0.25">
      <c r="A1491" s="91" t="s">
        <v>2053</v>
      </c>
      <c r="B1491" s="91" t="s">
        <v>2048</v>
      </c>
    </row>
    <row r="1492" spans="1:2" ht="15" x14ac:dyDescent="0.25">
      <c r="A1492" s="91" t="s">
        <v>2054</v>
      </c>
      <c r="B1492" s="91" t="s">
        <v>2048</v>
      </c>
    </row>
    <row r="1493" spans="1:2" ht="15" x14ac:dyDescent="0.25">
      <c r="A1493" s="91" t="s">
        <v>2055</v>
      </c>
      <c r="B1493" s="91" t="s">
        <v>2051</v>
      </c>
    </row>
    <row r="1494" spans="1:2" ht="15" x14ac:dyDescent="0.25">
      <c r="A1494" s="91" t="s">
        <v>2056</v>
      </c>
      <c r="B1494" s="91" t="s">
        <v>2057</v>
      </c>
    </row>
    <row r="1495" spans="1:2" ht="15" x14ac:dyDescent="0.25">
      <c r="A1495" s="91" t="s">
        <v>2058</v>
      </c>
      <c r="B1495" s="91" t="s">
        <v>2059</v>
      </c>
    </row>
    <row r="1496" spans="1:2" ht="15" x14ac:dyDescent="0.25">
      <c r="A1496" s="91" t="s">
        <v>2060</v>
      </c>
      <c r="B1496" s="91" t="s">
        <v>2061</v>
      </c>
    </row>
    <row r="1497" spans="1:2" ht="15" x14ac:dyDescent="0.25">
      <c r="A1497" s="91" t="s">
        <v>2062</v>
      </c>
      <c r="B1497" s="91" t="s">
        <v>2063</v>
      </c>
    </row>
    <row r="1498" spans="1:2" ht="15" x14ac:dyDescent="0.25">
      <c r="A1498" s="91" t="s">
        <v>2064</v>
      </c>
      <c r="B1498" s="91" t="s">
        <v>2059</v>
      </c>
    </row>
    <row r="1499" spans="1:2" ht="15" x14ac:dyDescent="0.25">
      <c r="A1499" s="91" t="s">
        <v>2065</v>
      </c>
      <c r="B1499" s="91" t="s">
        <v>2066</v>
      </c>
    </row>
    <row r="1500" spans="1:2" ht="15" x14ac:dyDescent="0.25">
      <c r="A1500" s="91" t="s">
        <v>2067</v>
      </c>
      <c r="B1500" s="91" t="s">
        <v>2068</v>
      </c>
    </row>
    <row r="1501" spans="1:2" ht="15" x14ac:dyDescent="0.25">
      <c r="A1501" s="91" t="s">
        <v>2069</v>
      </c>
      <c r="B1501" s="91" t="s">
        <v>2070</v>
      </c>
    </row>
    <row r="1502" spans="1:2" ht="15" x14ac:dyDescent="0.25">
      <c r="A1502" s="91" t="s">
        <v>2071</v>
      </c>
      <c r="B1502" s="91" t="s">
        <v>2070</v>
      </c>
    </row>
    <row r="1503" spans="1:2" ht="15" x14ac:dyDescent="0.25">
      <c r="A1503" s="91" t="s">
        <v>2072</v>
      </c>
      <c r="B1503" s="91" t="s">
        <v>2068</v>
      </c>
    </row>
    <row r="1504" spans="1:2" ht="15" x14ac:dyDescent="0.25">
      <c r="A1504" s="91" t="s">
        <v>2073</v>
      </c>
      <c r="B1504" s="91" t="s">
        <v>2074</v>
      </c>
    </row>
    <row r="1505" spans="1:2" ht="15" x14ac:dyDescent="0.25">
      <c r="A1505" s="91" t="s">
        <v>2075</v>
      </c>
      <c r="B1505" s="91" t="s">
        <v>2076</v>
      </c>
    </row>
    <row r="1506" spans="1:2" ht="15" x14ac:dyDescent="0.25">
      <c r="A1506" s="91" t="s">
        <v>2077</v>
      </c>
      <c r="B1506" s="91" t="s">
        <v>2078</v>
      </c>
    </row>
    <row r="1507" spans="1:2" ht="15" x14ac:dyDescent="0.25">
      <c r="A1507" s="91" t="s">
        <v>2079</v>
      </c>
      <c r="B1507" s="91" t="s">
        <v>2078</v>
      </c>
    </row>
    <row r="1508" spans="1:2" ht="15" x14ac:dyDescent="0.25">
      <c r="A1508" s="91" t="s">
        <v>2080</v>
      </c>
      <c r="B1508" s="91" t="s">
        <v>2063</v>
      </c>
    </row>
    <row r="1509" spans="1:2" ht="15" x14ac:dyDescent="0.25">
      <c r="A1509" s="91" t="s">
        <v>2081</v>
      </c>
      <c r="B1509" s="91" t="s">
        <v>2066</v>
      </c>
    </row>
    <row r="1510" spans="1:2" ht="15" x14ac:dyDescent="0.25">
      <c r="A1510" s="91" t="s">
        <v>2082</v>
      </c>
      <c r="B1510" s="91" t="s">
        <v>2074</v>
      </c>
    </row>
    <row r="1511" spans="1:2" ht="15" x14ac:dyDescent="0.25">
      <c r="A1511" s="91" t="s">
        <v>2083</v>
      </c>
      <c r="B1511" s="91" t="s">
        <v>2076</v>
      </c>
    </row>
    <row r="1512" spans="1:2" ht="15" x14ac:dyDescent="0.25">
      <c r="A1512" s="91" t="s">
        <v>2084</v>
      </c>
      <c r="B1512" s="91" t="s">
        <v>2085</v>
      </c>
    </row>
    <row r="1513" spans="1:2" ht="15" x14ac:dyDescent="0.25">
      <c r="A1513" s="91" t="s">
        <v>2086</v>
      </c>
      <c r="B1513" s="91" t="s">
        <v>2087</v>
      </c>
    </row>
    <row r="1514" spans="1:2" ht="15" x14ac:dyDescent="0.25">
      <c r="A1514" s="91" t="s">
        <v>2088</v>
      </c>
      <c r="B1514" s="91" t="s">
        <v>2089</v>
      </c>
    </row>
    <row r="1515" spans="1:2" ht="15" x14ac:dyDescent="0.25">
      <c r="A1515" s="91" t="s">
        <v>2090</v>
      </c>
      <c r="B1515" s="91" t="s">
        <v>2091</v>
      </c>
    </row>
    <row r="1516" spans="1:2" ht="15" x14ac:dyDescent="0.25">
      <c r="A1516" s="91" t="s">
        <v>2092</v>
      </c>
      <c r="B1516" s="91" t="s">
        <v>2093</v>
      </c>
    </row>
    <row r="1517" spans="1:2" ht="15" x14ac:dyDescent="0.25">
      <c r="A1517" s="91" t="s">
        <v>2094</v>
      </c>
      <c r="B1517" s="91" t="s">
        <v>2095</v>
      </c>
    </row>
    <row r="1518" spans="1:2" ht="15" x14ac:dyDescent="0.25">
      <c r="A1518" s="91" t="s">
        <v>2096</v>
      </c>
      <c r="B1518" s="91" t="s">
        <v>2085</v>
      </c>
    </row>
    <row r="1519" spans="1:2" ht="15" x14ac:dyDescent="0.25">
      <c r="A1519" s="91" t="s">
        <v>2097</v>
      </c>
      <c r="B1519" s="91" t="s">
        <v>2098</v>
      </c>
    </row>
    <row r="1520" spans="1:2" ht="15" x14ac:dyDescent="0.25">
      <c r="A1520" s="91" t="s">
        <v>2099</v>
      </c>
      <c r="B1520" s="91" t="s">
        <v>2100</v>
      </c>
    </row>
    <row r="1521" spans="1:2" ht="15" x14ac:dyDescent="0.25">
      <c r="A1521" s="91" t="s">
        <v>2101</v>
      </c>
      <c r="B1521" s="91" t="s">
        <v>2102</v>
      </c>
    </row>
    <row r="1522" spans="1:2" ht="15" x14ac:dyDescent="0.25">
      <c r="A1522" s="91" t="s">
        <v>2103</v>
      </c>
      <c r="B1522" s="91" t="s">
        <v>2104</v>
      </c>
    </row>
    <row r="1523" spans="1:2" ht="15" x14ac:dyDescent="0.25">
      <c r="A1523" s="91" t="s">
        <v>2105</v>
      </c>
      <c r="B1523" s="91" t="s">
        <v>2098</v>
      </c>
    </row>
    <row r="1524" spans="1:2" ht="15" x14ac:dyDescent="0.25">
      <c r="A1524" s="91" t="s">
        <v>2106</v>
      </c>
      <c r="B1524" s="91" t="s">
        <v>2107</v>
      </c>
    </row>
    <row r="1525" spans="1:2" ht="15" x14ac:dyDescent="0.25">
      <c r="A1525" s="91" t="s">
        <v>2108</v>
      </c>
      <c r="B1525" s="91" t="s">
        <v>2107</v>
      </c>
    </row>
    <row r="1526" spans="1:2" ht="15" x14ac:dyDescent="0.25">
      <c r="A1526" s="91" t="s">
        <v>2109</v>
      </c>
      <c r="B1526" s="91" t="s">
        <v>2110</v>
      </c>
    </row>
    <row r="1527" spans="1:2" ht="15" x14ac:dyDescent="0.25">
      <c r="A1527" s="91" t="s">
        <v>2111</v>
      </c>
      <c r="B1527" s="91" t="s">
        <v>2110</v>
      </c>
    </row>
    <row r="1528" spans="1:2" ht="15" x14ac:dyDescent="0.25">
      <c r="A1528" s="91" t="s">
        <v>2112</v>
      </c>
      <c r="B1528" s="91" t="s">
        <v>2113</v>
      </c>
    </row>
    <row r="1529" spans="1:2" ht="15" x14ac:dyDescent="0.25">
      <c r="A1529" s="91" t="s">
        <v>2114</v>
      </c>
      <c r="B1529" s="91" t="s">
        <v>2115</v>
      </c>
    </row>
    <row r="1530" spans="1:2" ht="15" x14ac:dyDescent="0.25">
      <c r="A1530" s="91" t="s">
        <v>2116</v>
      </c>
      <c r="B1530" s="91" t="s">
        <v>2115</v>
      </c>
    </row>
    <row r="1531" spans="1:2" ht="15" x14ac:dyDescent="0.25">
      <c r="A1531" s="91" t="s">
        <v>2117</v>
      </c>
      <c r="B1531" s="91" t="s">
        <v>2118</v>
      </c>
    </row>
    <row r="1532" spans="1:2" ht="15" x14ac:dyDescent="0.25">
      <c r="A1532" s="91" t="s">
        <v>2119</v>
      </c>
      <c r="B1532" s="91" t="s">
        <v>2120</v>
      </c>
    </row>
    <row r="1533" spans="1:2" ht="15" x14ac:dyDescent="0.25">
      <c r="A1533" s="91" t="s">
        <v>2121</v>
      </c>
      <c r="B1533" s="91" t="s">
        <v>2113</v>
      </c>
    </row>
    <row r="1534" spans="1:2" ht="15" x14ac:dyDescent="0.25">
      <c r="A1534" s="91" t="s">
        <v>2122</v>
      </c>
      <c r="B1534" s="91" t="s">
        <v>2123</v>
      </c>
    </row>
    <row r="1535" spans="1:2" ht="15" x14ac:dyDescent="0.25">
      <c r="A1535" s="91" t="s">
        <v>2124</v>
      </c>
      <c r="B1535" s="91" t="s">
        <v>2125</v>
      </c>
    </row>
    <row r="1536" spans="1:2" ht="15" x14ac:dyDescent="0.25">
      <c r="A1536" s="91" t="s">
        <v>2126</v>
      </c>
      <c r="B1536" s="91" t="s">
        <v>2125</v>
      </c>
    </row>
    <row r="1537" spans="1:2" ht="15" x14ac:dyDescent="0.25">
      <c r="A1537" s="91" t="s">
        <v>2127</v>
      </c>
      <c r="B1537" s="91" t="s">
        <v>2128</v>
      </c>
    </row>
    <row r="1538" spans="1:2" ht="15" x14ac:dyDescent="0.25">
      <c r="A1538" s="91" t="s">
        <v>2129</v>
      </c>
      <c r="B1538" s="91" t="s">
        <v>2130</v>
      </c>
    </row>
    <row r="1539" spans="1:2" ht="15" x14ac:dyDescent="0.25">
      <c r="A1539" s="91" t="s">
        <v>2131</v>
      </c>
      <c r="B1539" s="91" t="s">
        <v>2132</v>
      </c>
    </row>
    <row r="1540" spans="1:2" ht="15" x14ac:dyDescent="0.25">
      <c r="A1540" s="91" t="s">
        <v>2133</v>
      </c>
      <c r="B1540" s="91" t="s">
        <v>2134</v>
      </c>
    </row>
    <row r="1541" spans="1:2" ht="15" x14ac:dyDescent="0.25">
      <c r="A1541" s="91" t="s">
        <v>2135</v>
      </c>
      <c r="B1541" s="91" t="s">
        <v>2134</v>
      </c>
    </row>
    <row r="1542" spans="1:2" ht="15" x14ac:dyDescent="0.25">
      <c r="A1542" s="91" t="s">
        <v>2136</v>
      </c>
      <c r="B1542" s="91" t="s">
        <v>2137</v>
      </c>
    </row>
    <row r="1543" spans="1:2" ht="15" x14ac:dyDescent="0.25">
      <c r="A1543" s="91" t="s">
        <v>2138</v>
      </c>
      <c r="B1543" s="91" t="s">
        <v>2139</v>
      </c>
    </row>
    <row r="1544" spans="1:2" ht="15" x14ac:dyDescent="0.25">
      <c r="A1544" s="91" t="s">
        <v>2140</v>
      </c>
      <c r="B1544" s="91" t="s">
        <v>2141</v>
      </c>
    </row>
    <row r="1545" spans="1:2" ht="15" x14ac:dyDescent="0.25">
      <c r="A1545" s="91" t="s">
        <v>2142</v>
      </c>
      <c r="B1545" s="91" t="s">
        <v>2143</v>
      </c>
    </row>
    <row r="1546" spans="1:2" ht="15" x14ac:dyDescent="0.25">
      <c r="A1546" s="91" t="s">
        <v>2144</v>
      </c>
      <c r="B1546" s="91" t="s">
        <v>2143</v>
      </c>
    </row>
    <row r="1547" spans="1:2" ht="15" x14ac:dyDescent="0.25">
      <c r="A1547" s="91" t="s">
        <v>2145</v>
      </c>
      <c r="B1547" s="91" t="s">
        <v>2146</v>
      </c>
    </row>
    <row r="1548" spans="1:2" ht="15" x14ac:dyDescent="0.25">
      <c r="A1548" s="91" t="s">
        <v>2147</v>
      </c>
      <c r="B1548" s="91" t="s">
        <v>2146</v>
      </c>
    </row>
    <row r="1549" spans="1:2" ht="15" x14ac:dyDescent="0.25">
      <c r="A1549" s="91" t="s">
        <v>2148</v>
      </c>
      <c r="B1549" s="91" t="s">
        <v>2149</v>
      </c>
    </row>
    <row r="1550" spans="1:2" ht="15" x14ac:dyDescent="0.25">
      <c r="A1550" s="91" t="s">
        <v>2150</v>
      </c>
      <c r="B1550" s="91" t="s">
        <v>2149</v>
      </c>
    </row>
    <row r="1551" spans="1:2" ht="15" x14ac:dyDescent="0.25">
      <c r="A1551" s="91" t="s">
        <v>2151</v>
      </c>
      <c r="B1551" s="91" t="s">
        <v>2152</v>
      </c>
    </row>
    <row r="1552" spans="1:2" ht="15" x14ac:dyDescent="0.25">
      <c r="A1552" s="91" t="s">
        <v>2153</v>
      </c>
      <c r="B1552" s="91" t="s">
        <v>2154</v>
      </c>
    </row>
    <row r="1553" spans="1:2" ht="15" x14ac:dyDescent="0.25">
      <c r="A1553" s="91" t="s">
        <v>2155</v>
      </c>
      <c r="B1553" s="91" t="s">
        <v>2154</v>
      </c>
    </row>
    <row r="1554" spans="1:2" ht="15" x14ac:dyDescent="0.25">
      <c r="A1554" s="91" t="s">
        <v>2156</v>
      </c>
      <c r="B1554" s="91" t="s">
        <v>2157</v>
      </c>
    </row>
    <row r="1555" spans="1:2" ht="15" x14ac:dyDescent="0.25">
      <c r="A1555" s="91" t="s">
        <v>2158</v>
      </c>
      <c r="B1555" s="91" t="s">
        <v>2157</v>
      </c>
    </row>
    <row r="1556" spans="1:2" ht="15" x14ac:dyDescent="0.25">
      <c r="A1556" s="91" t="s">
        <v>2159</v>
      </c>
      <c r="B1556" s="91" t="s">
        <v>2160</v>
      </c>
    </row>
    <row r="1557" spans="1:2" ht="15" x14ac:dyDescent="0.25">
      <c r="A1557" s="91" t="s">
        <v>2161</v>
      </c>
      <c r="B1557" s="91" t="s">
        <v>2162</v>
      </c>
    </row>
    <row r="1558" spans="1:2" ht="15" x14ac:dyDescent="0.25">
      <c r="A1558" s="91" t="s">
        <v>2163</v>
      </c>
      <c r="B1558" s="91" t="s">
        <v>2164</v>
      </c>
    </row>
    <row r="1559" spans="1:2" ht="15" x14ac:dyDescent="0.25">
      <c r="A1559" s="91" t="s">
        <v>2165</v>
      </c>
      <c r="B1559" s="91" t="s">
        <v>2164</v>
      </c>
    </row>
    <row r="1560" spans="1:2" ht="15" x14ac:dyDescent="0.25">
      <c r="A1560" s="91" t="s">
        <v>2166</v>
      </c>
      <c r="B1560" s="91" t="s">
        <v>2164</v>
      </c>
    </row>
    <row r="1561" spans="1:2" ht="15" x14ac:dyDescent="0.25">
      <c r="A1561" s="91" t="s">
        <v>2167</v>
      </c>
      <c r="B1561" s="91" t="s">
        <v>2164</v>
      </c>
    </row>
    <row r="1562" spans="1:2" ht="15" x14ac:dyDescent="0.25">
      <c r="A1562" s="91" t="s">
        <v>2168</v>
      </c>
      <c r="B1562" s="91" t="s">
        <v>2164</v>
      </c>
    </row>
    <row r="1563" spans="1:2" ht="15" x14ac:dyDescent="0.25">
      <c r="A1563" s="91" t="s">
        <v>2169</v>
      </c>
      <c r="B1563" s="91" t="s">
        <v>2164</v>
      </c>
    </row>
    <row r="1564" spans="1:2" ht="15" x14ac:dyDescent="0.25">
      <c r="A1564" s="91" t="s">
        <v>2170</v>
      </c>
      <c r="B1564" s="91" t="s">
        <v>2164</v>
      </c>
    </row>
    <row r="1565" spans="1:2" ht="15" x14ac:dyDescent="0.25">
      <c r="A1565" s="91" t="s">
        <v>2171</v>
      </c>
      <c r="B1565" s="91" t="s">
        <v>2164</v>
      </c>
    </row>
    <row r="1566" spans="1:2" ht="15" x14ac:dyDescent="0.25">
      <c r="A1566" s="91" t="s">
        <v>2172</v>
      </c>
      <c r="B1566" s="91" t="s">
        <v>2164</v>
      </c>
    </row>
    <row r="1567" spans="1:2" ht="15" x14ac:dyDescent="0.25">
      <c r="A1567" s="91" t="s">
        <v>2173</v>
      </c>
      <c r="B1567" s="91" t="s">
        <v>2164</v>
      </c>
    </row>
    <row r="1568" spans="1:2" ht="15" x14ac:dyDescent="0.25">
      <c r="A1568" s="91" t="s">
        <v>2174</v>
      </c>
      <c r="B1568" s="91" t="s">
        <v>2164</v>
      </c>
    </row>
    <row r="1569" spans="1:2" ht="15" x14ac:dyDescent="0.25">
      <c r="A1569" s="91" t="s">
        <v>2175</v>
      </c>
      <c r="B1569" s="91" t="s">
        <v>2164</v>
      </c>
    </row>
    <row r="1570" spans="1:2" ht="15" x14ac:dyDescent="0.25">
      <c r="A1570" s="91" t="s">
        <v>2176</v>
      </c>
      <c r="B1570" s="91" t="s">
        <v>2164</v>
      </c>
    </row>
    <row r="1571" spans="1:2" ht="15" x14ac:dyDescent="0.25">
      <c r="A1571" s="91" t="s">
        <v>2177</v>
      </c>
      <c r="B1571" s="91" t="s">
        <v>2164</v>
      </c>
    </row>
    <row r="1572" spans="1:2" ht="15" x14ac:dyDescent="0.25">
      <c r="A1572" s="91" t="s">
        <v>2178</v>
      </c>
      <c r="B1572" s="91" t="s">
        <v>2164</v>
      </c>
    </row>
    <row r="1573" spans="1:2" ht="15" x14ac:dyDescent="0.25">
      <c r="A1573" s="91" t="s">
        <v>2179</v>
      </c>
      <c r="B1573" s="91" t="s">
        <v>2164</v>
      </c>
    </row>
    <row r="1574" spans="1:2" ht="15" x14ac:dyDescent="0.25">
      <c r="A1574" s="91" t="s">
        <v>2180</v>
      </c>
      <c r="B1574" s="91" t="s">
        <v>2164</v>
      </c>
    </row>
    <row r="1575" spans="1:2" ht="15" x14ac:dyDescent="0.25">
      <c r="A1575" s="91" t="s">
        <v>2181</v>
      </c>
      <c r="B1575" s="91" t="s">
        <v>2164</v>
      </c>
    </row>
    <row r="1576" spans="1:2" ht="15" x14ac:dyDescent="0.25">
      <c r="A1576" s="91" t="s">
        <v>2182</v>
      </c>
      <c r="B1576" s="91" t="s">
        <v>2164</v>
      </c>
    </row>
    <row r="1577" spans="1:2" ht="15" x14ac:dyDescent="0.25">
      <c r="A1577" s="91" t="s">
        <v>2183</v>
      </c>
      <c r="B1577" s="91" t="s">
        <v>2164</v>
      </c>
    </row>
    <row r="1578" spans="1:2" ht="15" x14ac:dyDescent="0.25">
      <c r="A1578" s="91" t="s">
        <v>2184</v>
      </c>
      <c r="B1578" s="91" t="s">
        <v>2164</v>
      </c>
    </row>
    <row r="1579" spans="1:2" ht="15" x14ac:dyDescent="0.25">
      <c r="A1579" s="91" t="s">
        <v>2185</v>
      </c>
      <c r="B1579" s="91" t="s">
        <v>2164</v>
      </c>
    </row>
    <row r="1580" spans="1:2" ht="15" x14ac:dyDescent="0.25">
      <c r="A1580" s="91" t="s">
        <v>2186</v>
      </c>
      <c r="B1580" s="91" t="s">
        <v>2164</v>
      </c>
    </row>
    <row r="1581" spans="1:2" ht="15" x14ac:dyDescent="0.25">
      <c r="A1581" s="91" t="s">
        <v>2187</v>
      </c>
      <c r="B1581" s="91" t="s">
        <v>2164</v>
      </c>
    </row>
    <row r="1582" spans="1:2" ht="15" x14ac:dyDescent="0.25">
      <c r="A1582" s="91" t="s">
        <v>2188</v>
      </c>
      <c r="B1582" s="91" t="s">
        <v>2164</v>
      </c>
    </row>
    <row r="1583" spans="1:2" ht="15" x14ac:dyDescent="0.25">
      <c r="A1583" s="91" t="s">
        <v>2189</v>
      </c>
      <c r="B1583" s="91" t="s">
        <v>2164</v>
      </c>
    </row>
    <row r="1584" spans="1:2" ht="15" x14ac:dyDescent="0.25">
      <c r="A1584" s="91" t="s">
        <v>2190</v>
      </c>
      <c r="B1584" s="91" t="s">
        <v>2164</v>
      </c>
    </row>
    <row r="1585" spans="1:2" ht="15" x14ac:dyDescent="0.25">
      <c r="A1585" s="91" t="s">
        <v>2191</v>
      </c>
      <c r="B1585" s="91" t="s">
        <v>2164</v>
      </c>
    </row>
    <row r="1586" spans="1:2" ht="15" x14ac:dyDescent="0.25">
      <c r="A1586" s="91" t="s">
        <v>2192</v>
      </c>
      <c r="B1586" s="91" t="s">
        <v>2164</v>
      </c>
    </row>
    <row r="1587" spans="1:2" ht="15" x14ac:dyDescent="0.25">
      <c r="A1587" s="91" t="s">
        <v>2193</v>
      </c>
      <c r="B1587" s="91" t="s">
        <v>2164</v>
      </c>
    </row>
    <row r="1588" spans="1:2" ht="15" x14ac:dyDescent="0.25">
      <c r="A1588" s="91" t="s">
        <v>2194</v>
      </c>
      <c r="B1588" s="91" t="s">
        <v>2164</v>
      </c>
    </row>
    <row r="1589" spans="1:2" ht="15" x14ac:dyDescent="0.25">
      <c r="A1589" s="91" t="s">
        <v>2195</v>
      </c>
      <c r="B1589" s="91" t="s">
        <v>2164</v>
      </c>
    </row>
    <row r="1590" spans="1:2" ht="15" x14ac:dyDescent="0.25">
      <c r="A1590" s="91" t="s">
        <v>2196</v>
      </c>
      <c r="B1590" s="91" t="s">
        <v>2164</v>
      </c>
    </row>
    <row r="1591" spans="1:2" ht="15" x14ac:dyDescent="0.25">
      <c r="A1591" s="91" t="s">
        <v>2197</v>
      </c>
      <c r="B1591" s="91" t="s">
        <v>2164</v>
      </c>
    </row>
    <row r="1592" spans="1:2" ht="15" x14ac:dyDescent="0.25">
      <c r="A1592" s="91" t="s">
        <v>2198</v>
      </c>
      <c r="B1592" s="91" t="s">
        <v>2164</v>
      </c>
    </row>
    <row r="1593" spans="1:2" ht="15" x14ac:dyDescent="0.25">
      <c r="A1593" s="91" t="s">
        <v>2199</v>
      </c>
      <c r="B1593" s="91" t="s">
        <v>2164</v>
      </c>
    </row>
    <row r="1594" spans="1:2" ht="15" x14ac:dyDescent="0.25">
      <c r="A1594" s="91" t="s">
        <v>2200</v>
      </c>
      <c r="B1594" s="91" t="s">
        <v>2164</v>
      </c>
    </row>
    <row r="1595" spans="1:2" ht="15" x14ac:dyDescent="0.25">
      <c r="A1595" s="91" t="s">
        <v>2201</v>
      </c>
      <c r="B1595" s="91" t="s">
        <v>2164</v>
      </c>
    </row>
    <row r="1596" spans="1:2" ht="15" x14ac:dyDescent="0.25">
      <c r="A1596" s="91" t="s">
        <v>2202</v>
      </c>
      <c r="B1596" s="91" t="s">
        <v>2164</v>
      </c>
    </row>
    <row r="1597" spans="1:2" ht="15" x14ac:dyDescent="0.25">
      <c r="A1597" s="91" t="s">
        <v>2203</v>
      </c>
      <c r="B1597" s="91" t="s">
        <v>2164</v>
      </c>
    </row>
    <row r="1598" spans="1:2" ht="15" x14ac:dyDescent="0.25">
      <c r="A1598" s="91" t="s">
        <v>2204</v>
      </c>
      <c r="B1598" s="91" t="s">
        <v>2164</v>
      </c>
    </row>
    <row r="1599" spans="1:2" ht="15" x14ac:dyDescent="0.25">
      <c r="A1599" s="91" t="s">
        <v>2205</v>
      </c>
      <c r="B1599" s="91" t="s">
        <v>2164</v>
      </c>
    </row>
    <row r="1600" spans="1:2" ht="15" x14ac:dyDescent="0.25">
      <c r="A1600" s="91" t="s">
        <v>2206</v>
      </c>
      <c r="B1600" s="91" t="s">
        <v>2164</v>
      </c>
    </row>
    <row r="1601" spans="1:2" ht="15" x14ac:dyDescent="0.25">
      <c r="A1601" s="91" t="s">
        <v>2207</v>
      </c>
      <c r="B1601" s="91" t="s">
        <v>2164</v>
      </c>
    </row>
    <row r="1602" spans="1:2" ht="15" x14ac:dyDescent="0.25">
      <c r="A1602" s="91" t="s">
        <v>2208</v>
      </c>
      <c r="B1602" s="91" t="s">
        <v>2164</v>
      </c>
    </row>
    <row r="1603" spans="1:2" ht="15" x14ac:dyDescent="0.25">
      <c r="A1603" s="91" t="s">
        <v>2209</v>
      </c>
      <c r="B1603" s="91" t="s">
        <v>2164</v>
      </c>
    </row>
    <row r="1604" spans="1:2" ht="15" x14ac:dyDescent="0.25">
      <c r="A1604" s="91" t="s">
        <v>2210</v>
      </c>
      <c r="B1604" s="91" t="s">
        <v>2164</v>
      </c>
    </row>
    <row r="1605" spans="1:2" ht="15" x14ac:dyDescent="0.25">
      <c r="A1605" s="91" t="s">
        <v>2211</v>
      </c>
      <c r="B1605" s="91" t="s">
        <v>2212</v>
      </c>
    </row>
    <row r="1606" spans="1:2" ht="15" x14ac:dyDescent="0.25">
      <c r="A1606" s="91" t="s">
        <v>2213</v>
      </c>
      <c r="B1606" s="91" t="s">
        <v>2212</v>
      </c>
    </row>
    <row r="1607" spans="1:2" ht="15" x14ac:dyDescent="0.25">
      <c r="A1607" s="91" t="s">
        <v>2214</v>
      </c>
      <c r="B1607" s="91" t="s">
        <v>2215</v>
      </c>
    </row>
    <row r="1608" spans="1:2" ht="15" x14ac:dyDescent="0.25">
      <c r="A1608" s="91" t="s">
        <v>2216</v>
      </c>
      <c r="B1608" s="91" t="s">
        <v>2217</v>
      </c>
    </row>
    <row r="1609" spans="1:2" ht="15" x14ac:dyDescent="0.25">
      <c r="A1609" s="91" t="s">
        <v>2218</v>
      </c>
      <c r="B1609" s="91" t="s">
        <v>2217</v>
      </c>
    </row>
    <row r="1610" spans="1:2" ht="15" x14ac:dyDescent="0.25">
      <c r="A1610" s="91" t="s">
        <v>2219</v>
      </c>
      <c r="B1610" s="91" t="s">
        <v>2220</v>
      </c>
    </row>
    <row r="1611" spans="1:2" ht="15" x14ac:dyDescent="0.25">
      <c r="A1611" s="91" t="s">
        <v>2221</v>
      </c>
      <c r="B1611" s="91" t="s">
        <v>2220</v>
      </c>
    </row>
    <row r="1612" spans="1:2" ht="15" x14ac:dyDescent="0.25">
      <c r="A1612" s="91" t="s">
        <v>2222</v>
      </c>
      <c r="B1612" s="91" t="s">
        <v>2223</v>
      </c>
    </row>
    <row r="1613" spans="1:2" ht="15" x14ac:dyDescent="0.25">
      <c r="A1613" s="91" t="s">
        <v>2224</v>
      </c>
      <c r="B1613" s="91" t="s">
        <v>2225</v>
      </c>
    </row>
    <row r="1614" spans="1:2" ht="15" x14ac:dyDescent="0.25">
      <c r="A1614" s="91" t="s">
        <v>2226</v>
      </c>
      <c r="B1614" s="91" t="s">
        <v>2225</v>
      </c>
    </row>
    <row r="1615" spans="1:2" ht="15" x14ac:dyDescent="0.25">
      <c r="A1615" s="91" t="s">
        <v>2227</v>
      </c>
      <c r="B1615" s="91" t="s">
        <v>2164</v>
      </c>
    </row>
    <row r="1616" spans="1:2" ht="15" x14ac:dyDescent="0.25">
      <c r="A1616" s="91" t="s">
        <v>2228</v>
      </c>
      <c r="B1616" s="91" t="s">
        <v>2164</v>
      </c>
    </row>
    <row r="1617" spans="1:2" ht="15" x14ac:dyDescent="0.25">
      <c r="A1617" s="91" t="s">
        <v>2229</v>
      </c>
      <c r="B1617" s="91" t="s">
        <v>2164</v>
      </c>
    </row>
    <row r="1618" spans="1:2" ht="15" x14ac:dyDescent="0.25">
      <c r="A1618" s="91" t="s">
        <v>2230</v>
      </c>
      <c r="B1618" s="91" t="s">
        <v>2164</v>
      </c>
    </row>
    <row r="1619" spans="1:2" ht="15" x14ac:dyDescent="0.25">
      <c r="A1619" s="91" t="s">
        <v>2231</v>
      </c>
      <c r="B1619" s="91" t="s">
        <v>2232</v>
      </c>
    </row>
    <row r="1620" spans="1:2" ht="15" x14ac:dyDescent="0.25">
      <c r="A1620" s="91" t="s">
        <v>2233</v>
      </c>
      <c r="B1620" s="91" t="s">
        <v>2232</v>
      </c>
    </row>
    <row r="1621" spans="1:2" ht="15" x14ac:dyDescent="0.25">
      <c r="A1621" s="91" t="s">
        <v>2234</v>
      </c>
      <c r="B1621" s="91" t="s">
        <v>2232</v>
      </c>
    </row>
    <row r="1622" spans="1:2" ht="15" x14ac:dyDescent="0.25">
      <c r="A1622" s="91" t="s">
        <v>2235</v>
      </c>
      <c r="B1622" s="91" t="s">
        <v>2232</v>
      </c>
    </row>
    <row r="1623" spans="1:2" ht="15" x14ac:dyDescent="0.25">
      <c r="A1623" s="91" t="s">
        <v>2236</v>
      </c>
      <c r="B1623" s="91" t="s">
        <v>2232</v>
      </c>
    </row>
    <row r="1624" spans="1:2" ht="15" x14ac:dyDescent="0.25">
      <c r="A1624" s="91" t="s">
        <v>2237</v>
      </c>
      <c r="B1624" s="91" t="s">
        <v>2238</v>
      </c>
    </row>
    <row r="1625" spans="1:2" ht="15" x14ac:dyDescent="0.25">
      <c r="A1625" s="91" t="s">
        <v>2239</v>
      </c>
      <c r="B1625" s="91" t="s">
        <v>2232</v>
      </c>
    </row>
    <row r="1626" spans="1:2" ht="15" x14ac:dyDescent="0.25">
      <c r="A1626" s="91" t="s">
        <v>2240</v>
      </c>
      <c r="B1626" s="91" t="s">
        <v>2232</v>
      </c>
    </row>
    <row r="1627" spans="1:2" ht="15" x14ac:dyDescent="0.25">
      <c r="A1627" s="91" t="s">
        <v>2241</v>
      </c>
      <c r="B1627" s="91" t="s">
        <v>2242</v>
      </c>
    </row>
    <row r="1628" spans="1:2" ht="15" x14ac:dyDescent="0.25">
      <c r="A1628" s="91" t="s">
        <v>2243</v>
      </c>
      <c r="B1628" s="91" t="s">
        <v>2242</v>
      </c>
    </row>
    <row r="1629" spans="1:2" ht="15" x14ac:dyDescent="0.25">
      <c r="A1629" s="91" t="s">
        <v>2244</v>
      </c>
      <c r="B1629" s="91" t="s">
        <v>2242</v>
      </c>
    </row>
    <row r="1630" spans="1:2" ht="15" x14ac:dyDescent="0.25">
      <c r="A1630" s="91" t="s">
        <v>2245</v>
      </c>
      <c r="B1630" s="91" t="s">
        <v>2242</v>
      </c>
    </row>
    <row r="1631" spans="1:2" ht="15" x14ac:dyDescent="0.25">
      <c r="A1631" s="91" t="s">
        <v>2246</v>
      </c>
      <c r="B1631" s="91" t="s">
        <v>2242</v>
      </c>
    </row>
    <row r="1632" spans="1:2" ht="15" x14ac:dyDescent="0.25">
      <c r="A1632" s="91" t="s">
        <v>2247</v>
      </c>
      <c r="B1632" s="91" t="s">
        <v>2242</v>
      </c>
    </row>
    <row r="1633" spans="1:2" ht="15" x14ac:dyDescent="0.25">
      <c r="A1633" s="91" t="s">
        <v>2248</v>
      </c>
      <c r="B1633" s="91" t="s">
        <v>2242</v>
      </c>
    </row>
    <row r="1634" spans="1:2" ht="15" x14ac:dyDescent="0.25">
      <c r="A1634" s="91" t="s">
        <v>2249</v>
      </c>
      <c r="B1634" s="91" t="s">
        <v>2242</v>
      </c>
    </row>
    <row r="1635" spans="1:2" ht="15" x14ac:dyDescent="0.25">
      <c r="A1635" s="91" t="s">
        <v>2250</v>
      </c>
      <c r="B1635" s="91" t="s">
        <v>2242</v>
      </c>
    </row>
    <row r="1636" spans="1:2" ht="15" x14ac:dyDescent="0.25">
      <c r="A1636" s="91" t="s">
        <v>2251</v>
      </c>
      <c r="B1636" s="91" t="s">
        <v>2242</v>
      </c>
    </row>
    <row r="1637" spans="1:2" ht="15" x14ac:dyDescent="0.25">
      <c r="A1637" s="91" t="s">
        <v>2252</v>
      </c>
      <c r="B1637" s="91" t="s">
        <v>2253</v>
      </c>
    </row>
    <row r="1638" spans="1:2" ht="15" x14ac:dyDescent="0.25">
      <c r="A1638" s="91" t="s">
        <v>2254</v>
      </c>
      <c r="B1638" s="91" t="s">
        <v>2253</v>
      </c>
    </row>
    <row r="1639" spans="1:2" ht="15" x14ac:dyDescent="0.25">
      <c r="A1639" s="91" t="s">
        <v>2255</v>
      </c>
      <c r="B1639" s="91" t="s">
        <v>2256</v>
      </c>
    </row>
    <row r="1640" spans="1:2" ht="15" x14ac:dyDescent="0.25">
      <c r="A1640" s="91" t="s">
        <v>2257</v>
      </c>
      <c r="B1640" s="91" t="s">
        <v>2258</v>
      </c>
    </row>
    <row r="1641" spans="1:2" ht="15" x14ac:dyDescent="0.25">
      <c r="A1641" s="91" t="s">
        <v>2259</v>
      </c>
      <c r="B1641" s="91" t="s">
        <v>2260</v>
      </c>
    </row>
    <row r="1642" spans="1:2" ht="15" x14ac:dyDescent="0.25">
      <c r="A1642" s="91" t="s">
        <v>2261</v>
      </c>
      <c r="B1642" s="91" t="s">
        <v>2260</v>
      </c>
    </row>
    <row r="1643" spans="1:2" ht="15" x14ac:dyDescent="0.25">
      <c r="A1643" s="91" t="s">
        <v>2262</v>
      </c>
      <c r="B1643" s="91" t="s">
        <v>2260</v>
      </c>
    </row>
    <row r="1644" spans="1:2" ht="15" x14ac:dyDescent="0.25">
      <c r="A1644" s="91" t="s">
        <v>2263</v>
      </c>
      <c r="B1644" s="91" t="s">
        <v>2260</v>
      </c>
    </row>
    <row r="1645" spans="1:2" ht="15" x14ac:dyDescent="0.25">
      <c r="A1645" s="91" t="s">
        <v>2264</v>
      </c>
      <c r="B1645" s="91" t="s">
        <v>2265</v>
      </c>
    </row>
    <row r="1646" spans="1:2" ht="15" x14ac:dyDescent="0.25">
      <c r="A1646" s="91" t="s">
        <v>2266</v>
      </c>
      <c r="B1646" s="91" t="s">
        <v>2267</v>
      </c>
    </row>
    <row r="1647" spans="1:2" ht="15" x14ac:dyDescent="0.25">
      <c r="A1647" s="91" t="s">
        <v>2268</v>
      </c>
      <c r="B1647" s="91" t="s">
        <v>2269</v>
      </c>
    </row>
    <row r="1648" spans="1:2" ht="15" x14ac:dyDescent="0.25">
      <c r="A1648" s="91" t="s">
        <v>2270</v>
      </c>
      <c r="B1648" s="91" t="s">
        <v>2260</v>
      </c>
    </row>
    <row r="1649" spans="1:2" ht="15" x14ac:dyDescent="0.25">
      <c r="A1649" s="91" t="s">
        <v>2271</v>
      </c>
      <c r="B1649" s="91" t="s">
        <v>2260</v>
      </c>
    </row>
    <row r="1650" spans="1:2" ht="15" x14ac:dyDescent="0.25">
      <c r="A1650" s="91" t="s">
        <v>2272</v>
      </c>
      <c r="B1650" s="91" t="s">
        <v>2260</v>
      </c>
    </row>
    <row r="1651" spans="1:2" ht="15" x14ac:dyDescent="0.25">
      <c r="A1651" s="91" t="s">
        <v>2273</v>
      </c>
      <c r="B1651" s="91" t="s">
        <v>2260</v>
      </c>
    </row>
    <row r="1652" spans="1:2" ht="15" x14ac:dyDescent="0.25">
      <c r="A1652" s="91" t="s">
        <v>2274</v>
      </c>
      <c r="B1652" s="91" t="s">
        <v>2260</v>
      </c>
    </row>
    <row r="1653" spans="1:2" ht="15" x14ac:dyDescent="0.25">
      <c r="A1653" s="91" t="s">
        <v>2275</v>
      </c>
      <c r="B1653" s="91" t="s">
        <v>2260</v>
      </c>
    </row>
    <row r="1654" spans="1:2" ht="15" x14ac:dyDescent="0.25">
      <c r="A1654" s="91" t="s">
        <v>2276</v>
      </c>
      <c r="B1654" s="91" t="s">
        <v>2260</v>
      </c>
    </row>
    <row r="1655" spans="1:2" ht="15" x14ac:dyDescent="0.25">
      <c r="A1655" s="91" t="s">
        <v>2277</v>
      </c>
      <c r="B1655" s="91" t="s">
        <v>2260</v>
      </c>
    </row>
    <row r="1656" spans="1:2" ht="15" x14ac:dyDescent="0.25">
      <c r="A1656" s="91" t="s">
        <v>2278</v>
      </c>
      <c r="B1656" s="91" t="s">
        <v>2260</v>
      </c>
    </row>
    <row r="1657" spans="1:2" ht="15" x14ac:dyDescent="0.25">
      <c r="A1657" s="91" t="s">
        <v>2279</v>
      </c>
      <c r="B1657" s="91" t="s">
        <v>2260</v>
      </c>
    </row>
    <row r="1658" spans="1:2" ht="15" x14ac:dyDescent="0.25">
      <c r="A1658" s="91" t="s">
        <v>2280</v>
      </c>
      <c r="B1658" s="91" t="s">
        <v>2260</v>
      </c>
    </row>
    <row r="1659" spans="1:2" ht="15" x14ac:dyDescent="0.25">
      <c r="A1659" s="91" t="s">
        <v>2281</v>
      </c>
      <c r="B1659" s="91" t="s">
        <v>2265</v>
      </c>
    </row>
    <row r="1660" spans="1:2" ht="15" x14ac:dyDescent="0.25">
      <c r="A1660" s="91" t="s">
        <v>2282</v>
      </c>
      <c r="B1660" s="91" t="s">
        <v>2265</v>
      </c>
    </row>
    <row r="1661" spans="1:2" ht="15" x14ac:dyDescent="0.25">
      <c r="A1661" s="91" t="s">
        <v>2283</v>
      </c>
      <c r="B1661" s="91" t="s">
        <v>2260</v>
      </c>
    </row>
    <row r="1662" spans="1:2" ht="15" x14ac:dyDescent="0.25">
      <c r="A1662" s="91" t="s">
        <v>2284</v>
      </c>
      <c r="B1662" s="91" t="s">
        <v>2260</v>
      </c>
    </row>
    <row r="1663" spans="1:2" ht="15" x14ac:dyDescent="0.25">
      <c r="A1663" s="91" t="s">
        <v>2285</v>
      </c>
      <c r="B1663" s="91" t="s">
        <v>2260</v>
      </c>
    </row>
    <row r="1664" spans="1:2" ht="15" x14ac:dyDescent="0.25">
      <c r="A1664" s="91" t="s">
        <v>2286</v>
      </c>
      <c r="B1664" s="91" t="s">
        <v>2260</v>
      </c>
    </row>
    <row r="1665" spans="1:2" ht="15" x14ac:dyDescent="0.25">
      <c r="A1665" s="91" t="s">
        <v>2287</v>
      </c>
      <c r="B1665" s="91" t="s">
        <v>2260</v>
      </c>
    </row>
    <row r="1666" spans="1:2" ht="15" x14ac:dyDescent="0.25">
      <c r="A1666" s="91" t="s">
        <v>2288</v>
      </c>
      <c r="B1666" s="91" t="s">
        <v>2260</v>
      </c>
    </row>
    <row r="1667" spans="1:2" ht="15" x14ac:dyDescent="0.25">
      <c r="A1667" s="91" t="s">
        <v>2289</v>
      </c>
      <c r="B1667" s="91" t="s">
        <v>2265</v>
      </c>
    </row>
    <row r="1668" spans="1:2" ht="15" x14ac:dyDescent="0.25">
      <c r="A1668" s="91" t="s">
        <v>2290</v>
      </c>
      <c r="B1668" s="91" t="s">
        <v>2260</v>
      </c>
    </row>
    <row r="1669" spans="1:2" ht="15" x14ac:dyDescent="0.25">
      <c r="A1669" s="91" t="s">
        <v>2291</v>
      </c>
      <c r="B1669" s="91" t="s">
        <v>2292</v>
      </c>
    </row>
    <row r="1670" spans="1:2" ht="15" x14ac:dyDescent="0.25">
      <c r="A1670" s="91" t="s">
        <v>2293</v>
      </c>
      <c r="B1670" s="91" t="s">
        <v>2292</v>
      </c>
    </row>
    <row r="1671" spans="1:2" ht="15" x14ac:dyDescent="0.25">
      <c r="A1671" s="91" t="s">
        <v>2294</v>
      </c>
      <c r="B1671" s="91" t="s">
        <v>2295</v>
      </c>
    </row>
    <row r="1672" spans="1:2" ht="15" x14ac:dyDescent="0.25">
      <c r="A1672" s="91" t="s">
        <v>2296</v>
      </c>
      <c r="B1672" s="91" t="s">
        <v>2260</v>
      </c>
    </row>
    <row r="1673" spans="1:2" ht="15" x14ac:dyDescent="0.25">
      <c r="A1673" s="91" t="s">
        <v>2297</v>
      </c>
      <c r="B1673" s="91" t="s">
        <v>2298</v>
      </c>
    </row>
    <row r="1674" spans="1:2" ht="15" x14ac:dyDescent="0.25">
      <c r="A1674" s="91" t="s">
        <v>2299</v>
      </c>
      <c r="B1674" s="91" t="s">
        <v>2298</v>
      </c>
    </row>
    <row r="1675" spans="1:2" ht="15" x14ac:dyDescent="0.25">
      <c r="A1675" s="91" t="s">
        <v>2300</v>
      </c>
      <c r="B1675" s="91" t="s">
        <v>2301</v>
      </c>
    </row>
    <row r="1676" spans="1:2" ht="15" x14ac:dyDescent="0.25">
      <c r="A1676" s="91" t="s">
        <v>2302</v>
      </c>
      <c r="B1676" s="91" t="s">
        <v>2301</v>
      </c>
    </row>
    <row r="1677" spans="1:2" ht="15" x14ac:dyDescent="0.25">
      <c r="A1677" s="91" t="s">
        <v>2303</v>
      </c>
      <c r="B1677" s="91" t="s">
        <v>2265</v>
      </c>
    </row>
    <row r="1678" spans="1:2" ht="15" x14ac:dyDescent="0.25">
      <c r="A1678" s="91" t="s">
        <v>2304</v>
      </c>
      <c r="B1678" s="91" t="s">
        <v>2305</v>
      </c>
    </row>
    <row r="1679" spans="1:2" ht="15" x14ac:dyDescent="0.25">
      <c r="A1679" s="91" t="s">
        <v>2306</v>
      </c>
      <c r="B1679" s="91" t="s">
        <v>2307</v>
      </c>
    </row>
    <row r="1680" spans="1:2" ht="15" x14ac:dyDescent="0.25">
      <c r="A1680" s="91" t="s">
        <v>2308</v>
      </c>
      <c r="B1680" s="91" t="s">
        <v>2305</v>
      </c>
    </row>
    <row r="1681" spans="1:2" ht="15" x14ac:dyDescent="0.25">
      <c r="A1681" s="91" t="s">
        <v>2309</v>
      </c>
      <c r="B1681" s="91" t="s">
        <v>2310</v>
      </c>
    </row>
    <row r="1682" spans="1:2" ht="15" x14ac:dyDescent="0.25">
      <c r="A1682" s="91" t="s">
        <v>2311</v>
      </c>
      <c r="B1682" s="91" t="s">
        <v>2312</v>
      </c>
    </row>
    <row r="1683" spans="1:2" ht="15" x14ac:dyDescent="0.25">
      <c r="A1683" s="91" t="s">
        <v>2313</v>
      </c>
      <c r="B1683" s="91" t="s">
        <v>2314</v>
      </c>
    </row>
    <row r="1684" spans="1:2" ht="15" x14ac:dyDescent="0.25">
      <c r="A1684" s="91" t="s">
        <v>2315</v>
      </c>
      <c r="B1684" s="91" t="s">
        <v>2316</v>
      </c>
    </row>
    <row r="1685" spans="1:2" ht="15" x14ac:dyDescent="0.25">
      <c r="A1685" s="91" t="s">
        <v>2317</v>
      </c>
      <c r="B1685" s="91" t="s">
        <v>2316</v>
      </c>
    </row>
    <row r="1686" spans="1:2" ht="15" x14ac:dyDescent="0.25">
      <c r="A1686" s="91" t="s">
        <v>2318</v>
      </c>
      <c r="B1686" s="91" t="s">
        <v>2316</v>
      </c>
    </row>
    <row r="1687" spans="1:2" ht="15" x14ac:dyDescent="0.25">
      <c r="A1687" s="91" t="s">
        <v>2319</v>
      </c>
      <c r="B1687" s="91" t="s">
        <v>2316</v>
      </c>
    </row>
    <row r="1688" spans="1:2" ht="15" x14ac:dyDescent="0.25">
      <c r="A1688" s="91" t="s">
        <v>2320</v>
      </c>
      <c r="B1688" s="91" t="s">
        <v>2316</v>
      </c>
    </row>
    <row r="1689" spans="1:2" ht="15" x14ac:dyDescent="0.25">
      <c r="A1689" s="91" t="s">
        <v>2321</v>
      </c>
      <c r="B1689" s="91" t="s">
        <v>2322</v>
      </c>
    </row>
    <row r="1690" spans="1:2" ht="15" x14ac:dyDescent="0.25">
      <c r="A1690" s="91" t="s">
        <v>2323</v>
      </c>
      <c r="B1690" s="91" t="s">
        <v>2324</v>
      </c>
    </row>
    <row r="1691" spans="1:2" ht="15" x14ac:dyDescent="0.25">
      <c r="A1691" s="91" t="s">
        <v>2325</v>
      </c>
      <c r="B1691" s="91" t="s">
        <v>2326</v>
      </c>
    </row>
    <row r="1692" spans="1:2" ht="15" x14ac:dyDescent="0.25">
      <c r="A1692" s="91" t="s">
        <v>2327</v>
      </c>
      <c r="B1692" s="91" t="s">
        <v>2322</v>
      </c>
    </row>
    <row r="1693" spans="1:2" ht="15" x14ac:dyDescent="0.25">
      <c r="A1693" s="91" t="s">
        <v>2328</v>
      </c>
      <c r="B1693" s="91" t="s">
        <v>2329</v>
      </c>
    </row>
    <row r="1694" spans="1:2" ht="15" x14ac:dyDescent="0.25">
      <c r="A1694" s="91" t="s">
        <v>2330</v>
      </c>
      <c r="B1694" s="91" t="s">
        <v>2329</v>
      </c>
    </row>
    <row r="1695" spans="1:2" ht="15" x14ac:dyDescent="0.25">
      <c r="A1695" s="91" t="s">
        <v>2331</v>
      </c>
      <c r="B1695" s="91" t="s">
        <v>2326</v>
      </c>
    </row>
    <row r="1696" spans="1:2" ht="15" x14ac:dyDescent="0.25">
      <c r="A1696" s="91" t="s">
        <v>2332</v>
      </c>
      <c r="B1696" s="91" t="s">
        <v>2265</v>
      </c>
    </row>
    <row r="1697" spans="1:2" ht="15" x14ac:dyDescent="0.25">
      <c r="A1697" s="91" t="s">
        <v>2333</v>
      </c>
      <c r="B1697" s="91" t="s">
        <v>2334</v>
      </c>
    </row>
    <row r="1698" spans="1:2" ht="15" x14ac:dyDescent="0.25">
      <c r="A1698" s="91" t="s">
        <v>2335</v>
      </c>
      <c r="B1698" s="91" t="s">
        <v>2312</v>
      </c>
    </row>
    <row r="1699" spans="1:2" ht="15" x14ac:dyDescent="0.25">
      <c r="A1699" s="91" t="s">
        <v>2336</v>
      </c>
      <c r="B1699" s="91" t="s">
        <v>2316</v>
      </c>
    </row>
    <row r="1700" spans="1:2" ht="15" x14ac:dyDescent="0.25">
      <c r="A1700" s="91" t="s">
        <v>2337</v>
      </c>
      <c r="B1700" s="91" t="s">
        <v>2338</v>
      </c>
    </row>
    <row r="1701" spans="1:2" ht="15" x14ac:dyDescent="0.25">
      <c r="A1701" s="91" t="s">
        <v>2339</v>
      </c>
      <c r="B1701" s="91" t="s">
        <v>2322</v>
      </c>
    </row>
    <row r="1702" spans="1:2" ht="15" x14ac:dyDescent="0.25">
      <c r="A1702" s="91" t="s">
        <v>2340</v>
      </c>
      <c r="B1702" s="91" t="s">
        <v>2329</v>
      </c>
    </row>
    <row r="1703" spans="1:2" ht="15" x14ac:dyDescent="0.25">
      <c r="A1703" s="91" t="s">
        <v>2341</v>
      </c>
      <c r="B1703" s="91" t="s">
        <v>2267</v>
      </c>
    </row>
    <row r="1704" spans="1:2" ht="15" x14ac:dyDescent="0.25">
      <c r="A1704" s="91" t="s">
        <v>2342</v>
      </c>
      <c r="B1704" s="91" t="s">
        <v>2267</v>
      </c>
    </row>
    <row r="1705" spans="1:2" ht="15" x14ac:dyDescent="0.25">
      <c r="A1705" s="91" t="s">
        <v>2343</v>
      </c>
      <c r="B1705" s="91" t="s">
        <v>2269</v>
      </c>
    </row>
    <row r="1706" spans="1:2" ht="15" x14ac:dyDescent="0.25">
      <c r="A1706" s="91" t="s">
        <v>2344</v>
      </c>
      <c r="B1706" s="91" t="s">
        <v>2269</v>
      </c>
    </row>
    <row r="1707" spans="1:2" ht="15" x14ac:dyDescent="0.25">
      <c r="A1707" s="91" t="s">
        <v>2345</v>
      </c>
      <c r="B1707" s="91" t="s">
        <v>2334</v>
      </c>
    </row>
    <row r="1708" spans="1:2" ht="15" x14ac:dyDescent="0.25">
      <c r="A1708" s="91" t="s">
        <v>2346</v>
      </c>
      <c r="B1708" s="91" t="s">
        <v>2347</v>
      </c>
    </row>
    <row r="1709" spans="1:2" ht="15" x14ac:dyDescent="0.25">
      <c r="A1709" s="91" t="s">
        <v>2348</v>
      </c>
      <c r="B1709" s="91" t="s">
        <v>2349</v>
      </c>
    </row>
    <row r="1710" spans="1:2" ht="15" x14ac:dyDescent="0.25">
      <c r="A1710" s="91" t="s">
        <v>2350</v>
      </c>
      <c r="B1710" s="91" t="s">
        <v>2351</v>
      </c>
    </row>
    <row r="1711" spans="1:2" ht="15" x14ac:dyDescent="0.25">
      <c r="A1711" s="91" t="s">
        <v>2352</v>
      </c>
      <c r="B1711" s="91" t="s">
        <v>2351</v>
      </c>
    </row>
    <row r="1712" spans="1:2" ht="15" x14ac:dyDescent="0.25">
      <c r="A1712" s="91" t="s">
        <v>2353</v>
      </c>
      <c r="B1712" s="91" t="s">
        <v>2338</v>
      </c>
    </row>
    <row r="1713" spans="1:2" ht="15" x14ac:dyDescent="0.25">
      <c r="A1713" s="91" t="s">
        <v>2354</v>
      </c>
      <c r="B1713" s="91" t="s">
        <v>2355</v>
      </c>
    </row>
    <row r="1714" spans="1:2" ht="15" x14ac:dyDescent="0.25">
      <c r="A1714" s="91" t="s">
        <v>2356</v>
      </c>
      <c r="B1714" s="91" t="s">
        <v>2357</v>
      </c>
    </row>
    <row r="1715" spans="1:2" ht="15" x14ac:dyDescent="0.25">
      <c r="A1715" s="91" t="s">
        <v>2358</v>
      </c>
      <c r="B1715" s="91" t="s">
        <v>2357</v>
      </c>
    </row>
    <row r="1716" spans="1:2" ht="15" x14ac:dyDescent="0.25">
      <c r="A1716" s="91" t="s">
        <v>2359</v>
      </c>
      <c r="B1716" s="91" t="s">
        <v>2357</v>
      </c>
    </row>
    <row r="1717" spans="1:2" ht="15" x14ac:dyDescent="0.25">
      <c r="A1717" s="91" t="s">
        <v>2360</v>
      </c>
      <c r="B1717" s="91" t="s">
        <v>2361</v>
      </c>
    </row>
    <row r="1718" spans="1:2" ht="15" x14ac:dyDescent="0.25">
      <c r="A1718" s="91" t="s">
        <v>2362</v>
      </c>
      <c r="B1718" s="91" t="s">
        <v>2363</v>
      </c>
    </row>
    <row r="1719" spans="1:2" ht="15" x14ac:dyDescent="0.25">
      <c r="A1719" s="91" t="s">
        <v>2364</v>
      </c>
      <c r="B1719" s="91" t="s">
        <v>2357</v>
      </c>
    </row>
    <row r="1720" spans="1:2" ht="15" x14ac:dyDescent="0.25">
      <c r="A1720" s="91" t="s">
        <v>2365</v>
      </c>
      <c r="B1720" s="91" t="s">
        <v>2357</v>
      </c>
    </row>
    <row r="1721" spans="1:2" ht="15" x14ac:dyDescent="0.25">
      <c r="A1721" s="91" t="s">
        <v>2366</v>
      </c>
      <c r="B1721" s="91" t="s">
        <v>2357</v>
      </c>
    </row>
    <row r="1722" spans="1:2" ht="15" x14ac:dyDescent="0.25">
      <c r="A1722" s="91" t="s">
        <v>2367</v>
      </c>
      <c r="B1722" s="91" t="s">
        <v>2357</v>
      </c>
    </row>
    <row r="1723" spans="1:2" ht="15" x14ac:dyDescent="0.25">
      <c r="A1723" s="91" t="s">
        <v>2368</v>
      </c>
      <c r="B1723" s="91" t="s">
        <v>2357</v>
      </c>
    </row>
    <row r="1724" spans="1:2" ht="15" x14ac:dyDescent="0.25">
      <c r="A1724" s="91" t="s">
        <v>2369</v>
      </c>
      <c r="B1724" s="91" t="s">
        <v>2357</v>
      </c>
    </row>
    <row r="1725" spans="1:2" ht="15" x14ac:dyDescent="0.25">
      <c r="A1725" s="91" t="s">
        <v>2370</v>
      </c>
      <c r="B1725" s="91" t="s">
        <v>2357</v>
      </c>
    </row>
    <row r="1726" spans="1:2" ht="15" x14ac:dyDescent="0.25">
      <c r="A1726" s="91" t="s">
        <v>2371</v>
      </c>
      <c r="B1726" s="91" t="s">
        <v>2357</v>
      </c>
    </row>
    <row r="1727" spans="1:2" ht="15" x14ac:dyDescent="0.25">
      <c r="A1727" s="91" t="s">
        <v>2372</v>
      </c>
      <c r="B1727" s="91" t="s">
        <v>2363</v>
      </c>
    </row>
    <row r="1728" spans="1:2" ht="15" x14ac:dyDescent="0.25">
      <c r="A1728" s="91" t="s">
        <v>2373</v>
      </c>
      <c r="B1728" s="91" t="s">
        <v>2357</v>
      </c>
    </row>
    <row r="1729" spans="1:2" ht="15" x14ac:dyDescent="0.25">
      <c r="A1729" s="91" t="s">
        <v>2374</v>
      </c>
      <c r="B1729" s="91" t="s">
        <v>2355</v>
      </c>
    </row>
    <row r="1730" spans="1:2" ht="15" x14ac:dyDescent="0.25">
      <c r="A1730" s="91" t="s">
        <v>2375</v>
      </c>
      <c r="B1730" s="91" t="s">
        <v>2361</v>
      </c>
    </row>
    <row r="1731" spans="1:2" ht="15" x14ac:dyDescent="0.25">
      <c r="A1731" s="91" t="s">
        <v>2376</v>
      </c>
      <c r="B1731" s="91" t="s">
        <v>2377</v>
      </c>
    </row>
    <row r="1732" spans="1:2" ht="15" x14ac:dyDescent="0.25">
      <c r="A1732" s="91" t="s">
        <v>2378</v>
      </c>
      <c r="B1732" s="91" t="s">
        <v>2377</v>
      </c>
    </row>
    <row r="1733" spans="1:2" ht="15" x14ac:dyDescent="0.25">
      <c r="A1733" s="91" t="s">
        <v>2379</v>
      </c>
      <c r="B1733" s="91" t="s">
        <v>2377</v>
      </c>
    </row>
    <row r="1734" spans="1:2" ht="15" x14ac:dyDescent="0.25">
      <c r="A1734" s="91" t="s">
        <v>2380</v>
      </c>
      <c r="B1734" s="91" t="s">
        <v>2377</v>
      </c>
    </row>
    <row r="1735" spans="1:2" ht="15" x14ac:dyDescent="0.25">
      <c r="A1735" s="91" t="s">
        <v>2381</v>
      </c>
      <c r="B1735" s="91" t="s">
        <v>2377</v>
      </c>
    </row>
    <row r="1736" spans="1:2" ht="15" x14ac:dyDescent="0.25">
      <c r="A1736" s="91" t="s">
        <v>2382</v>
      </c>
      <c r="B1736" s="91" t="s">
        <v>2377</v>
      </c>
    </row>
    <row r="1737" spans="1:2" ht="15" x14ac:dyDescent="0.25">
      <c r="A1737" s="91" t="s">
        <v>2383</v>
      </c>
      <c r="B1737" s="91" t="s">
        <v>2377</v>
      </c>
    </row>
    <row r="1738" spans="1:2" ht="15" x14ac:dyDescent="0.25">
      <c r="A1738" s="91" t="s">
        <v>2384</v>
      </c>
      <c r="B1738" s="91" t="s">
        <v>2377</v>
      </c>
    </row>
    <row r="1739" spans="1:2" ht="15" x14ac:dyDescent="0.25">
      <c r="A1739" s="91" t="s">
        <v>2385</v>
      </c>
      <c r="B1739" s="91" t="s">
        <v>2377</v>
      </c>
    </row>
    <row r="1740" spans="1:2" ht="15" x14ac:dyDescent="0.25">
      <c r="A1740" s="91" t="s">
        <v>2386</v>
      </c>
      <c r="B1740" s="91" t="s">
        <v>2377</v>
      </c>
    </row>
    <row r="1741" spans="1:2" ht="15" x14ac:dyDescent="0.25">
      <c r="A1741" s="91" t="s">
        <v>2387</v>
      </c>
      <c r="B1741" s="91" t="s">
        <v>2377</v>
      </c>
    </row>
    <row r="1742" spans="1:2" ht="15" x14ac:dyDescent="0.25">
      <c r="A1742" s="91" t="s">
        <v>2388</v>
      </c>
      <c r="B1742" s="91" t="s">
        <v>2377</v>
      </c>
    </row>
    <row r="1743" spans="1:2" ht="15" x14ac:dyDescent="0.25">
      <c r="A1743" s="91" t="s">
        <v>2389</v>
      </c>
      <c r="B1743" s="91" t="s">
        <v>2377</v>
      </c>
    </row>
    <row r="1744" spans="1:2" ht="15" x14ac:dyDescent="0.25">
      <c r="A1744" s="91" t="s">
        <v>2390</v>
      </c>
      <c r="B1744" s="91" t="s">
        <v>2377</v>
      </c>
    </row>
    <row r="1745" spans="1:2" ht="15" x14ac:dyDescent="0.25">
      <c r="A1745" s="91" t="s">
        <v>2391</v>
      </c>
      <c r="B1745" s="91" t="s">
        <v>2377</v>
      </c>
    </row>
    <row r="1746" spans="1:2" ht="15" x14ac:dyDescent="0.25">
      <c r="A1746" s="91" t="s">
        <v>2392</v>
      </c>
      <c r="B1746" s="91" t="s">
        <v>2377</v>
      </c>
    </row>
    <row r="1747" spans="1:2" ht="15" x14ac:dyDescent="0.25">
      <c r="A1747" s="91" t="s">
        <v>2393</v>
      </c>
      <c r="B1747" s="91" t="s">
        <v>2377</v>
      </c>
    </row>
    <row r="1748" spans="1:2" ht="15" x14ac:dyDescent="0.25">
      <c r="A1748" s="91" t="s">
        <v>2394</v>
      </c>
      <c r="B1748" s="91" t="s">
        <v>2377</v>
      </c>
    </row>
    <row r="1749" spans="1:2" ht="15" x14ac:dyDescent="0.25">
      <c r="A1749" s="91" t="s">
        <v>2395</v>
      </c>
      <c r="B1749" s="91" t="s">
        <v>2377</v>
      </c>
    </row>
    <row r="1750" spans="1:2" ht="15" x14ac:dyDescent="0.25">
      <c r="A1750" s="91" t="s">
        <v>2396</v>
      </c>
      <c r="B1750" s="91" t="s">
        <v>2377</v>
      </c>
    </row>
    <row r="1751" spans="1:2" ht="15" x14ac:dyDescent="0.25">
      <c r="A1751" s="91" t="s">
        <v>2397</v>
      </c>
      <c r="B1751" s="91" t="s">
        <v>2377</v>
      </c>
    </row>
    <row r="1752" spans="1:2" ht="15" x14ac:dyDescent="0.25">
      <c r="A1752" s="91" t="s">
        <v>2398</v>
      </c>
      <c r="B1752" s="91" t="s">
        <v>2377</v>
      </c>
    </row>
    <row r="1753" spans="1:2" ht="15" x14ac:dyDescent="0.25">
      <c r="A1753" s="91" t="s">
        <v>2399</v>
      </c>
      <c r="B1753" s="91" t="s">
        <v>2377</v>
      </c>
    </row>
    <row r="1754" spans="1:2" ht="15" x14ac:dyDescent="0.25">
      <c r="A1754" s="91" t="s">
        <v>2400</v>
      </c>
      <c r="B1754" s="91" t="s">
        <v>2377</v>
      </c>
    </row>
    <row r="1755" spans="1:2" ht="15" x14ac:dyDescent="0.25">
      <c r="A1755" s="91" t="s">
        <v>2401</v>
      </c>
      <c r="B1755" s="91" t="s">
        <v>2377</v>
      </c>
    </row>
    <row r="1756" spans="1:2" ht="15" x14ac:dyDescent="0.25">
      <c r="A1756" s="91" t="s">
        <v>2402</v>
      </c>
      <c r="B1756" s="91" t="s">
        <v>2377</v>
      </c>
    </row>
    <row r="1757" spans="1:2" ht="15" x14ac:dyDescent="0.25">
      <c r="A1757" s="91" t="s">
        <v>2403</v>
      </c>
      <c r="B1757" s="91" t="s">
        <v>2377</v>
      </c>
    </row>
    <row r="1758" spans="1:2" ht="15" x14ac:dyDescent="0.25">
      <c r="A1758" s="91" t="s">
        <v>2404</v>
      </c>
      <c r="B1758" s="91" t="s">
        <v>2377</v>
      </c>
    </row>
    <row r="1759" spans="1:2" ht="15" x14ac:dyDescent="0.25">
      <c r="A1759" s="91" t="s">
        <v>2405</v>
      </c>
      <c r="B1759" s="91" t="s">
        <v>2377</v>
      </c>
    </row>
    <row r="1760" spans="1:2" ht="15" x14ac:dyDescent="0.25">
      <c r="A1760" s="91" t="s">
        <v>2406</v>
      </c>
      <c r="B1760" s="91" t="s">
        <v>2377</v>
      </c>
    </row>
    <row r="1761" spans="1:2" ht="15" x14ac:dyDescent="0.25">
      <c r="A1761" s="91" t="s">
        <v>2407</v>
      </c>
      <c r="B1761" s="91" t="s">
        <v>2377</v>
      </c>
    </row>
    <row r="1762" spans="1:2" ht="15" x14ac:dyDescent="0.25">
      <c r="A1762" s="91" t="s">
        <v>2408</v>
      </c>
      <c r="B1762" s="91" t="s">
        <v>2377</v>
      </c>
    </row>
    <row r="1763" spans="1:2" ht="15" x14ac:dyDescent="0.25">
      <c r="A1763" s="91" t="s">
        <v>2409</v>
      </c>
      <c r="B1763" s="91" t="s">
        <v>2377</v>
      </c>
    </row>
    <row r="1764" spans="1:2" ht="15" x14ac:dyDescent="0.25">
      <c r="A1764" s="91" t="s">
        <v>2410</v>
      </c>
      <c r="B1764" s="91" t="s">
        <v>2377</v>
      </c>
    </row>
    <row r="1765" spans="1:2" ht="15" x14ac:dyDescent="0.25">
      <c r="A1765" s="91" t="s">
        <v>2411</v>
      </c>
      <c r="B1765" s="91" t="s">
        <v>2377</v>
      </c>
    </row>
    <row r="1766" spans="1:2" ht="15" x14ac:dyDescent="0.25">
      <c r="A1766" s="91" t="s">
        <v>2412</v>
      </c>
      <c r="B1766" s="91" t="s">
        <v>2377</v>
      </c>
    </row>
    <row r="1767" spans="1:2" ht="15" x14ac:dyDescent="0.25">
      <c r="A1767" s="91" t="s">
        <v>2413</v>
      </c>
      <c r="B1767" s="91" t="s">
        <v>2377</v>
      </c>
    </row>
    <row r="1768" spans="1:2" ht="15" x14ac:dyDescent="0.25">
      <c r="A1768" s="91" t="s">
        <v>2414</v>
      </c>
      <c r="B1768" s="91" t="s">
        <v>2377</v>
      </c>
    </row>
    <row r="1769" spans="1:2" ht="15" x14ac:dyDescent="0.25">
      <c r="A1769" s="91" t="s">
        <v>2415</v>
      </c>
      <c r="B1769" s="91" t="s">
        <v>2377</v>
      </c>
    </row>
    <row r="1770" spans="1:2" ht="15" x14ac:dyDescent="0.25">
      <c r="A1770" s="91" t="s">
        <v>2416</v>
      </c>
      <c r="B1770" s="91" t="s">
        <v>2377</v>
      </c>
    </row>
    <row r="1771" spans="1:2" ht="15" x14ac:dyDescent="0.25">
      <c r="A1771" s="91" t="s">
        <v>2417</v>
      </c>
      <c r="B1771" s="91" t="s">
        <v>2377</v>
      </c>
    </row>
    <row r="1772" spans="1:2" ht="15" x14ac:dyDescent="0.25">
      <c r="A1772" s="91" t="s">
        <v>2418</v>
      </c>
      <c r="B1772" s="91" t="s">
        <v>2377</v>
      </c>
    </row>
    <row r="1773" spans="1:2" ht="15" x14ac:dyDescent="0.25">
      <c r="A1773" s="91" t="s">
        <v>2419</v>
      </c>
      <c r="B1773" s="91" t="s">
        <v>2420</v>
      </c>
    </row>
    <row r="1774" spans="1:2" ht="15" x14ac:dyDescent="0.25">
      <c r="A1774" s="91" t="s">
        <v>2421</v>
      </c>
      <c r="B1774" s="91" t="s">
        <v>2377</v>
      </c>
    </row>
    <row r="1775" spans="1:2" ht="15" x14ac:dyDescent="0.25">
      <c r="A1775" s="91" t="s">
        <v>2422</v>
      </c>
      <c r="B1775" s="91" t="s">
        <v>2420</v>
      </c>
    </row>
    <row r="1776" spans="1:2" ht="15" x14ac:dyDescent="0.25">
      <c r="A1776" s="91" t="s">
        <v>2423</v>
      </c>
      <c r="B1776" s="91" t="s">
        <v>2377</v>
      </c>
    </row>
    <row r="1777" spans="1:2" ht="15" x14ac:dyDescent="0.25">
      <c r="A1777" s="91" t="s">
        <v>2424</v>
      </c>
      <c r="B1777" s="91" t="s">
        <v>2377</v>
      </c>
    </row>
    <row r="1778" spans="1:2" ht="15" x14ac:dyDescent="0.25">
      <c r="A1778" s="91" t="s">
        <v>2425</v>
      </c>
      <c r="B1778" s="91" t="s">
        <v>2377</v>
      </c>
    </row>
    <row r="1779" spans="1:2" ht="15" x14ac:dyDescent="0.25">
      <c r="A1779" s="91" t="s">
        <v>2426</v>
      </c>
      <c r="B1779" s="91" t="s">
        <v>2377</v>
      </c>
    </row>
    <row r="1780" spans="1:2" ht="15" x14ac:dyDescent="0.25">
      <c r="A1780" s="91" t="s">
        <v>2427</v>
      </c>
      <c r="B1780" s="91" t="s">
        <v>2428</v>
      </c>
    </row>
    <row r="1781" spans="1:2" ht="15" x14ac:dyDescent="0.25">
      <c r="A1781" s="91" t="s">
        <v>2429</v>
      </c>
      <c r="B1781" s="91" t="s">
        <v>2428</v>
      </c>
    </row>
    <row r="1782" spans="1:2" ht="15" x14ac:dyDescent="0.25">
      <c r="A1782" s="91" t="s">
        <v>2430</v>
      </c>
      <c r="B1782" s="91" t="s">
        <v>2428</v>
      </c>
    </row>
    <row r="1783" spans="1:2" ht="15" x14ac:dyDescent="0.25">
      <c r="A1783" s="91" t="s">
        <v>2431</v>
      </c>
      <c r="B1783" s="91" t="s">
        <v>2428</v>
      </c>
    </row>
    <row r="1784" spans="1:2" ht="15" x14ac:dyDescent="0.25">
      <c r="A1784" s="91" t="s">
        <v>2432</v>
      </c>
      <c r="B1784" s="91" t="s">
        <v>2428</v>
      </c>
    </row>
    <row r="1785" spans="1:2" ht="15" x14ac:dyDescent="0.25">
      <c r="A1785" s="91" t="s">
        <v>2433</v>
      </c>
      <c r="B1785" s="91" t="s">
        <v>2428</v>
      </c>
    </row>
    <row r="1786" spans="1:2" ht="15" x14ac:dyDescent="0.25">
      <c r="A1786" s="91" t="s">
        <v>2434</v>
      </c>
      <c r="B1786" s="91" t="s">
        <v>2428</v>
      </c>
    </row>
    <row r="1787" spans="1:2" ht="15" x14ac:dyDescent="0.25">
      <c r="A1787" s="91" t="s">
        <v>2435</v>
      </c>
      <c r="B1787" s="91" t="s">
        <v>2428</v>
      </c>
    </row>
    <row r="1788" spans="1:2" ht="15" x14ac:dyDescent="0.25">
      <c r="A1788" s="91" t="s">
        <v>2436</v>
      </c>
      <c r="B1788" s="91" t="s">
        <v>2428</v>
      </c>
    </row>
    <row r="1789" spans="1:2" ht="15" x14ac:dyDescent="0.25">
      <c r="A1789" s="91" t="s">
        <v>2437</v>
      </c>
      <c r="B1789" s="91" t="s">
        <v>2428</v>
      </c>
    </row>
    <row r="1790" spans="1:2" ht="15" x14ac:dyDescent="0.25">
      <c r="A1790" s="91" t="s">
        <v>2438</v>
      </c>
      <c r="B1790" s="91" t="s">
        <v>2428</v>
      </c>
    </row>
    <row r="1791" spans="1:2" ht="15" x14ac:dyDescent="0.25">
      <c r="A1791" s="91" t="s">
        <v>2439</v>
      </c>
      <c r="B1791" s="91" t="s">
        <v>2428</v>
      </c>
    </row>
    <row r="1792" spans="1:2" ht="15" x14ac:dyDescent="0.25">
      <c r="A1792" s="91" t="s">
        <v>2440</v>
      </c>
      <c r="B1792" s="91" t="s">
        <v>2428</v>
      </c>
    </row>
    <row r="1793" spans="1:2" ht="15" x14ac:dyDescent="0.25">
      <c r="A1793" s="91" t="s">
        <v>2441</v>
      </c>
      <c r="B1793" s="91" t="s">
        <v>2428</v>
      </c>
    </row>
    <row r="1794" spans="1:2" ht="15" x14ac:dyDescent="0.25">
      <c r="A1794" s="91" t="s">
        <v>2442</v>
      </c>
      <c r="B1794" s="91" t="s">
        <v>2428</v>
      </c>
    </row>
    <row r="1795" spans="1:2" ht="15" x14ac:dyDescent="0.25">
      <c r="A1795" s="91" t="s">
        <v>2443</v>
      </c>
      <c r="B1795" s="91" t="s">
        <v>2428</v>
      </c>
    </row>
    <row r="1796" spans="1:2" ht="15" x14ac:dyDescent="0.25">
      <c r="A1796" s="91" t="s">
        <v>2444</v>
      </c>
      <c r="B1796" s="91" t="s">
        <v>2428</v>
      </c>
    </row>
    <row r="1797" spans="1:2" ht="15" x14ac:dyDescent="0.25">
      <c r="A1797" s="91" t="s">
        <v>2445</v>
      </c>
      <c r="B1797" s="91" t="s">
        <v>2428</v>
      </c>
    </row>
    <row r="1798" spans="1:2" ht="15" x14ac:dyDescent="0.25">
      <c r="A1798" s="91" t="s">
        <v>2446</v>
      </c>
      <c r="B1798" s="91" t="s">
        <v>2428</v>
      </c>
    </row>
    <row r="1799" spans="1:2" ht="15" x14ac:dyDescent="0.25">
      <c r="A1799" s="91" t="s">
        <v>2447</v>
      </c>
      <c r="B1799" s="91" t="s">
        <v>2428</v>
      </c>
    </row>
    <row r="1800" spans="1:2" ht="15" x14ac:dyDescent="0.25">
      <c r="A1800" s="91" t="s">
        <v>2448</v>
      </c>
      <c r="B1800" s="91" t="s">
        <v>2428</v>
      </c>
    </row>
    <row r="1801" spans="1:2" ht="15" x14ac:dyDescent="0.25">
      <c r="A1801" s="91" t="s">
        <v>2449</v>
      </c>
      <c r="B1801" s="91" t="s">
        <v>2450</v>
      </c>
    </row>
    <row r="1802" spans="1:2" ht="15" x14ac:dyDescent="0.25">
      <c r="A1802" s="91" t="s">
        <v>2451</v>
      </c>
      <c r="B1802" s="91" t="s">
        <v>2450</v>
      </c>
    </row>
    <row r="1803" spans="1:2" ht="15" x14ac:dyDescent="0.25">
      <c r="A1803" s="91" t="s">
        <v>2452</v>
      </c>
      <c r="B1803" s="91" t="s">
        <v>2453</v>
      </c>
    </row>
    <row r="1804" spans="1:2" ht="15" x14ac:dyDescent="0.25">
      <c r="A1804" s="91" t="s">
        <v>2454</v>
      </c>
      <c r="B1804" s="91" t="s">
        <v>2455</v>
      </c>
    </row>
    <row r="1805" spans="1:2" ht="15" x14ac:dyDescent="0.25">
      <c r="A1805" s="91" t="s">
        <v>2456</v>
      </c>
      <c r="B1805" s="91" t="s">
        <v>2455</v>
      </c>
    </row>
    <row r="1806" spans="1:2" ht="15" x14ac:dyDescent="0.25">
      <c r="A1806" s="91" t="s">
        <v>2457</v>
      </c>
      <c r="B1806" s="91" t="s">
        <v>2458</v>
      </c>
    </row>
    <row r="1807" spans="1:2" ht="15" x14ac:dyDescent="0.25">
      <c r="A1807" s="91" t="s">
        <v>2459</v>
      </c>
      <c r="B1807" s="91" t="s">
        <v>2458</v>
      </c>
    </row>
    <row r="1808" spans="1:2" ht="15" x14ac:dyDescent="0.25">
      <c r="A1808" s="91" t="s">
        <v>2460</v>
      </c>
      <c r="B1808" s="91" t="s">
        <v>2428</v>
      </c>
    </row>
    <row r="1809" spans="1:2" ht="15" x14ac:dyDescent="0.25">
      <c r="A1809" s="91" t="s">
        <v>2461</v>
      </c>
      <c r="B1809" s="91" t="s">
        <v>2462</v>
      </c>
    </row>
    <row r="1810" spans="1:2" ht="15" x14ac:dyDescent="0.25">
      <c r="A1810" s="91" t="s">
        <v>2463</v>
      </c>
      <c r="B1810" s="91" t="s">
        <v>2462</v>
      </c>
    </row>
    <row r="1811" spans="1:2" ht="15" x14ac:dyDescent="0.25">
      <c r="A1811" s="91" t="s">
        <v>2464</v>
      </c>
      <c r="B1811" s="91" t="s">
        <v>2462</v>
      </c>
    </row>
    <row r="1812" spans="1:2" ht="15" x14ac:dyDescent="0.25">
      <c r="A1812" s="91" t="s">
        <v>2465</v>
      </c>
      <c r="B1812" s="91" t="s">
        <v>2462</v>
      </c>
    </row>
    <row r="1813" spans="1:2" ht="15" x14ac:dyDescent="0.25">
      <c r="A1813" s="91" t="s">
        <v>2466</v>
      </c>
      <c r="B1813" s="91" t="s">
        <v>2467</v>
      </c>
    </row>
    <row r="1814" spans="1:2" ht="15" x14ac:dyDescent="0.25">
      <c r="A1814" s="91" t="s">
        <v>2468</v>
      </c>
      <c r="B1814" s="91" t="s">
        <v>2469</v>
      </c>
    </row>
    <row r="1815" spans="1:2" ht="15" x14ac:dyDescent="0.25">
      <c r="A1815" s="91" t="s">
        <v>2470</v>
      </c>
      <c r="B1815" s="91" t="s">
        <v>2467</v>
      </c>
    </row>
    <row r="1816" spans="1:2" ht="15" x14ac:dyDescent="0.25">
      <c r="A1816" s="91" t="s">
        <v>2471</v>
      </c>
      <c r="B1816" s="91" t="s">
        <v>2472</v>
      </c>
    </row>
    <row r="1817" spans="1:2" ht="15" x14ac:dyDescent="0.25">
      <c r="A1817" s="91" t="s">
        <v>2473</v>
      </c>
      <c r="B1817" s="91" t="s">
        <v>2472</v>
      </c>
    </row>
    <row r="1818" spans="1:2" ht="15" x14ac:dyDescent="0.25">
      <c r="A1818" s="91" t="s">
        <v>2474</v>
      </c>
      <c r="B1818" s="91" t="s">
        <v>2472</v>
      </c>
    </row>
    <row r="1819" spans="1:2" ht="15" x14ac:dyDescent="0.25">
      <c r="A1819" s="91" t="s">
        <v>2475</v>
      </c>
      <c r="B1819" s="91" t="s">
        <v>2472</v>
      </c>
    </row>
    <row r="1820" spans="1:2" ht="15" x14ac:dyDescent="0.25">
      <c r="A1820" s="91" t="s">
        <v>2476</v>
      </c>
      <c r="B1820" s="91" t="s">
        <v>2477</v>
      </c>
    </row>
    <row r="1821" spans="1:2" ht="15" x14ac:dyDescent="0.25">
      <c r="A1821" s="91" t="s">
        <v>2478</v>
      </c>
      <c r="B1821" s="91" t="s">
        <v>2477</v>
      </c>
    </row>
    <row r="1822" spans="1:2" ht="15" x14ac:dyDescent="0.25">
      <c r="A1822" s="91" t="s">
        <v>2479</v>
      </c>
      <c r="B1822" s="91" t="s">
        <v>2480</v>
      </c>
    </row>
    <row r="1823" spans="1:2" ht="15" x14ac:dyDescent="0.25">
      <c r="A1823" s="91" t="s">
        <v>2481</v>
      </c>
      <c r="B1823" s="91" t="s">
        <v>2482</v>
      </c>
    </row>
    <row r="1824" spans="1:2" ht="15" x14ac:dyDescent="0.25">
      <c r="A1824" s="91" t="s">
        <v>2483</v>
      </c>
      <c r="B1824" s="91" t="s">
        <v>2482</v>
      </c>
    </row>
    <row r="1825" spans="1:2" ht="15" x14ac:dyDescent="0.25">
      <c r="A1825" s="91" t="s">
        <v>2484</v>
      </c>
      <c r="B1825" s="91" t="s">
        <v>2485</v>
      </c>
    </row>
    <row r="1826" spans="1:2" ht="15" x14ac:dyDescent="0.25">
      <c r="A1826" s="91" t="s">
        <v>2486</v>
      </c>
      <c r="B1826" s="91" t="s">
        <v>2485</v>
      </c>
    </row>
    <row r="1827" spans="1:2" ht="15" x14ac:dyDescent="0.25">
      <c r="A1827" s="91" t="s">
        <v>2487</v>
      </c>
      <c r="B1827" s="91" t="s">
        <v>2485</v>
      </c>
    </row>
    <row r="1828" spans="1:2" ht="15" x14ac:dyDescent="0.25">
      <c r="A1828" s="91" t="s">
        <v>2488</v>
      </c>
      <c r="B1828" s="91" t="s">
        <v>2489</v>
      </c>
    </row>
    <row r="1829" spans="1:2" ht="15" x14ac:dyDescent="0.25">
      <c r="A1829" s="91" t="s">
        <v>2490</v>
      </c>
      <c r="B1829" s="91" t="s">
        <v>2489</v>
      </c>
    </row>
    <row r="1830" spans="1:2" ht="15" x14ac:dyDescent="0.25">
      <c r="A1830" s="91" t="s">
        <v>2491</v>
      </c>
      <c r="B1830" s="91" t="s">
        <v>2492</v>
      </c>
    </row>
    <row r="1831" spans="1:2" ht="15" x14ac:dyDescent="0.25">
      <c r="A1831" s="91" t="s">
        <v>2493</v>
      </c>
      <c r="B1831" s="91" t="s">
        <v>2494</v>
      </c>
    </row>
    <row r="1832" spans="1:2" ht="15" x14ac:dyDescent="0.25">
      <c r="A1832" s="91" t="s">
        <v>2495</v>
      </c>
      <c r="B1832" s="91" t="s">
        <v>2496</v>
      </c>
    </row>
    <row r="1833" spans="1:2" ht="15" x14ac:dyDescent="0.25">
      <c r="A1833" s="91" t="s">
        <v>2497</v>
      </c>
      <c r="B1833" s="91" t="s">
        <v>2494</v>
      </c>
    </row>
    <row r="1834" spans="1:2" ht="15" x14ac:dyDescent="0.25">
      <c r="A1834" s="91" t="s">
        <v>2498</v>
      </c>
      <c r="B1834" s="91" t="s">
        <v>2499</v>
      </c>
    </row>
    <row r="1835" spans="1:2" ht="15" x14ac:dyDescent="0.25">
      <c r="A1835" s="91" t="s">
        <v>2500</v>
      </c>
      <c r="B1835" s="91" t="s">
        <v>2499</v>
      </c>
    </row>
    <row r="1836" spans="1:2" ht="15" x14ac:dyDescent="0.25">
      <c r="A1836" s="91" t="s">
        <v>2501</v>
      </c>
      <c r="B1836" s="91" t="s">
        <v>2502</v>
      </c>
    </row>
    <row r="1837" spans="1:2" ht="15" x14ac:dyDescent="0.25">
      <c r="A1837" s="91" t="s">
        <v>2503</v>
      </c>
      <c r="B1837" s="91" t="s">
        <v>2502</v>
      </c>
    </row>
    <row r="1838" spans="1:2" ht="15" x14ac:dyDescent="0.25">
      <c r="A1838" s="91" t="s">
        <v>2504</v>
      </c>
      <c r="B1838" s="91" t="s">
        <v>2505</v>
      </c>
    </row>
    <row r="1839" spans="1:2" ht="15" x14ac:dyDescent="0.25">
      <c r="A1839" s="91" t="s">
        <v>2506</v>
      </c>
      <c r="B1839" s="91" t="s">
        <v>2505</v>
      </c>
    </row>
    <row r="1840" spans="1:2" ht="15" x14ac:dyDescent="0.25">
      <c r="A1840" s="91" t="s">
        <v>2507</v>
      </c>
      <c r="B1840" s="91" t="s">
        <v>2505</v>
      </c>
    </row>
    <row r="1841" spans="1:2" ht="15" x14ac:dyDescent="0.25">
      <c r="A1841" s="91" t="s">
        <v>2508</v>
      </c>
      <c r="B1841" s="91" t="s">
        <v>2505</v>
      </c>
    </row>
    <row r="1842" spans="1:2" ht="15" x14ac:dyDescent="0.25">
      <c r="A1842" s="91" t="s">
        <v>2509</v>
      </c>
      <c r="B1842" s="91" t="s">
        <v>2505</v>
      </c>
    </row>
    <row r="1843" spans="1:2" ht="15" x14ac:dyDescent="0.25">
      <c r="A1843" s="91" t="s">
        <v>2510</v>
      </c>
      <c r="B1843" s="91" t="s">
        <v>2511</v>
      </c>
    </row>
    <row r="1844" spans="1:2" ht="15" x14ac:dyDescent="0.25">
      <c r="A1844" s="91" t="s">
        <v>2512</v>
      </c>
      <c r="B1844" s="91" t="s">
        <v>2511</v>
      </c>
    </row>
    <row r="1845" spans="1:2" ht="15" x14ac:dyDescent="0.25">
      <c r="A1845" s="91" t="s">
        <v>2513</v>
      </c>
      <c r="B1845" s="91" t="s">
        <v>2511</v>
      </c>
    </row>
    <row r="1846" spans="1:2" ht="15" x14ac:dyDescent="0.25">
      <c r="A1846" s="91" t="s">
        <v>2514</v>
      </c>
      <c r="B1846" s="91" t="s">
        <v>2511</v>
      </c>
    </row>
    <row r="1847" spans="1:2" ht="15" x14ac:dyDescent="0.25">
      <c r="A1847" s="91" t="s">
        <v>2515</v>
      </c>
      <c r="B1847" s="91" t="s">
        <v>2516</v>
      </c>
    </row>
    <row r="1848" spans="1:2" ht="15" x14ac:dyDescent="0.25">
      <c r="A1848" s="91" t="s">
        <v>2517</v>
      </c>
      <c r="B1848" s="91" t="s">
        <v>2516</v>
      </c>
    </row>
    <row r="1849" spans="1:2" ht="15" x14ac:dyDescent="0.25">
      <c r="A1849" s="91" t="s">
        <v>2518</v>
      </c>
      <c r="B1849" s="91" t="s">
        <v>2519</v>
      </c>
    </row>
    <row r="1850" spans="1:2" ht="15" x14ac:dyDescent="0.25">
      <c r="A1850" s="91" t="s">
        <v>2520</v>
      </c>
      <c r="B1850" s="91" t="s">
        <v>2505</v>
      </c>
    </row>
    <row r="1851" spans="1:2" ht="15" x14ac:dyDescent="0.25">
      <c r="A1851" s="91" t="s">
        <v>2521</v>
      </c>
      <c r="B1851" s="91" t="s">
        <v>2519</v>
      </c>
    </row>
    <row r="1852" spans="1:2" ht="15" x14ac:dyDescent="0.25">
      <c r="A1852" s="91" t="s">
        <v>2522</v>
      </c>
      <c r="B1852" s="91" t="s">
        <v>2523</v>
      </c>
    </row>
    <row r="1853" spans="1:2" ht="15" x14ac:dyDescent="0.25">
      <c r="A1853" s="91" t="s">
        <v>2524</v>
      </c>
      <c r="B1853" s="91" t="s">
        <v>2523</v>
      </c>
    </row>
    <row r="1854" spans="1:2" ht="15" x14ac:dyDescent="0.25">
      <c r="A1854" s="91" t="s">
        <v>2525</v>
      </c>
      <c r="B1854" s="91" t="s">
        <v>2526</v>
      </c>
    </row>
    <row r="1855" spans="1:2" ht="15" x14ac:dyDescent="0.25">
      <c r="A1855" s="91" t="s">
        <v>2527</v>
      </c>
      <c r="B1855" s="91" t="s">
        <v>2528</v>
      </c>
    </row>
    <row r="1856" spans="1:2" ht="15" x14ac:dyDescent="0.25">
      <c r="A1856" s="91" t="s">
        <v>2529</v>
      </c>
      <c r="B1856" s="91" t="s">
        <v>2528</v>
      </c>
    </row>
    <row r="1857" spans="1:2" ht="15" x14ac:dyDescent="0.25">
      <c r="A1857" s="91" t="s">
        <v>2530</v>
      </c>
      <c r="B1857" s="91" t="s">
        <v>2528</v>
      </c>
    </row>
    <row r="1858" spans="1:2" ht="15" x14ac:dyDescent="0.25">
      <c r="A1858" s="91" t="s">
        <v>2531</v>
      </c>
      <c r="B1858" s="91" t="s">
        <v>2532</v>
      </c>
    </row>
    <row r="1859" spans="1:2" ht="15" x14ac:dyDescent="0.25">
      <c r="A1859" s="91" t="s">
        <v>2533</v>
      </c>
      <c r="B1859" s="91" t="s">
        <v>2532</v>
      </c>
    </row>
    <row r="1860" spans="1:2" ht="15" x14ac:dyDescent="0.25">
      <c r="A1860" s="91" t="s">
        <v>2534</v>
      </c>
      <c r="B1860" s="91" t="s">
        <v>2535</v>
      </c>
    </row>
    <row r="1861" spans="1:2" ht="15" x14ac:dyDescent="0.25">
      <c r="A1861" s="91" t="s">
        <v>2536</v>
      </c>
      <c r="B1861" s="91" t="s">
        <v>2535</v>
      </c>
    </row>
    <row r="1862" spans="1:2" ht="15" x14ac:dyDescent="0.25">
      <c r="A1862" s="91" t="s">
        <v>2537</v>
      </c>
      <c r="B1862" s="91" t="s">
        <v>2538</v>
      </c>
    </row>
    <row r="1863" spans="1:2" ht="15" x14ac:dyDescent="0.25">
      <c r="A1863" s="91" t="s">
        <v>2539</v>
      </c>
      <c r="B1863" s="91" t="s">
        <v>2540</v>
      </c>
    </row>
    <row r="1864" spans="1:2" ht="15" x14ac:dyDescent="0.25">
      <c r="A1864" s="91" t="s">
        <v>2541</v>
      </c>
      <c r="B1864" s="91" t="s">
        <v>2540</v>
      </c>
    </row>
    <row r="1865" spans="1:2" ht="15" x14ac:dyDescent="0.25">
      <c r="A1865" s="91" t="s">
        <v>2542</v>
      </c>
      <c r="B1865" s="91" t="s">
        <v>2543</v>
      </c>
    </row>
    <row r="1866" spans="1:2" ht="15" x14ac:dyDescent="0.25">
      <c r="A1866" s="91" t="s">
        <v>2544</v>
      </c>
      <c r="B1866" s="91" t="s">
        <v>2545</v>
      </c>
    </row>
    <row r="1867" spans="1:2" ht="15" x14ac:dyDescent="0.25">
      <c r="A1867" s="91" t="s">
        <v>2546</v>
      </c>
      <c r="B1867" s="91" t="s">
        <v>2547</v>
      </c>
    </row>
    <row r="1868" spans="1:2" ht="15" x14ac:dyDescent="0.25">
      <c r="A1868" s="91" t="s">
        <v>2548</v>
      </c>
      <c r="B1868" s="91" t="s">
        <v>2547</v>
      </c>
    </row>
    <row r="1869" spans="1:2" ht="15" x14ac:dyDescent="0.25">
      <c r="A1869" s="91" t="s">
        <v>2549</v>
      </c>
      <c r="B1869" s="91" t="s">
        <v>2550</v>
      </c>
    </row>
    <row r="1870" spans="1:2" ht="15" x14ac:dyDescent="0.25">
      <c r="A1870" s="91" t="s">
        <v>2551</v>
      </c>
      <c r="B1870" s="91" t="s">
        <v>2552</v>
      </c>
    </row>
    <row r="1871" spans="1:2" ht="15" x14ac:dyDescent="0.25">
      <c r="A1871" s="91" t="s">
        <v>2553</v>
      </c>
      <c r="B1871" s="91" t="s">
        <v>2552</v>
      </c>
    </row>
    <row r="1872" spans="1:2" ht="15" x14ac:dyDescent="0.25">
      <c r="A1872" s="91" t="s">
        <v>2554</v>
      </c>
      <c r="B1872" s="91" t="s">
        <v>2555</v>
      </c>
    </row>
    <row r="1873" spans="1:2" ht="15" x14ac:dyDescent="0.25">
      <c r="A1873" s="91" t="s">
        <v>2556</v>
      </c>
      <c r="B1873" s="91" t="s">
        <v>2557</v>
      </c>
    </row>
    <row r="1874" spans="1:2" ht="15" x14ac:dyDescent="0.25">
      <c r="A1874" s="91" t="s">
        <v>2558</v>
      </c>
      <c r="B1874" s="91" t="s">
        <v>2557</v>
      </c>
    </row>
    <row r="1875" spans="1:2" ht="15" x14ac:dyDescent="0.25">
      <c r="A1875" s="91" t="s">
        <v>2559</v>
      </c>
      <c r="B1875" s="91" t="s">
        <v>2560</v>
      </c>
    </row>
    <row r="1876" spans="1:2" ht="15" x14ac:dyDescent="0.25">
      <c r="A1876" s="91" t="s">
        <v>2561</v>
      </c>
      <c r="B1876" s="91" t="s">
        <v>2562</v>
      </c>
    </row>
    <row r="1877" spans="1:2" ht="15" x14ac:dyDescent="0.25">
      <c r="A1877" s="91" t="s">
        <v>2563</v>
      </c>
      <c r="B1877" s="91" t="s">
        <v>2555</v>
      </c>
    </row>
    <row r="1878" spans="1:2" ht="15" x14ac:dyDescent="0.25">
      <c r="A1878" s="91" t="s">
        <v>2564</v>
      </c>
      <c r="B1878" s="91" t="s">
        <v>2565</v>
      </c>
    </row>
    <row r="1879" spans="1:2" ht="15" x14ac:dyDescent="0.25">
      <c r="A1879" s="91" t="s">
        <v>2566</v>
      </c>
      <c r="B1879" s="91" t="s">
        <v>2567</v>
      </c>
    </row>
    <row r="1880" spans="1:2" ht="15" x14ac:dyDescent="0.25">
      <c r="A1880" s="91" t="s">
        <v>2568</v>
      </c>
      <c r="B1880" s="91" t="s">
        <v>2567</v>
      </c>
    </row>
    <row r="1881" spans="1:2" ht="15" x14ac:dyDescent="0.25">
      <c r="A1881" s="91" t="s">
        <v>2569</v>
      </c>
      <c r="B1881" s="91" t="s">
        <v>2567</v>
      </c>
    </row>
    <row r="1882" spans="1:2" ht="15" x14ac:dyDescent="0.25">
      <c r="A1882" s="91" t="s">
        <v>2570</v>
      </c>
      <c r="B1882" s="91" t="s">
        <v>2567</v>
      </c>
    </row>
    <row r="1883" spans="1:2" ht="15" x14ac:dyDescent="0.25">
      <c r="A1883" s="91" t="s">
        <v>2571</v>
      </c>
      <c r="B1883" s="91" t="s">
        <v>2567</v>
      </c>
    </row>
    <row r="1884" spans="1:2" ht="15" x14ac:dyDescent="0.25">
      <c r="A1884" s="91" t="s">
        <v>2572</v>
      </c>
      <c r="B1884" s="91" t="s">
        <v>2567</v>
      </c>
    </row>
    <row r="1885" spans="1:2" ht="15" x14ac:dyDescent="0.25">
      <c r="A1885" s="91" t="s">
        <v>2573</v>
      </c>
      <c r="B1885" s="91" t="s">
        <v>2567</v>
      </c>
    </row>
    <row r="1886" spans="1:2" ht="15" x14ac:dyDescent="0.25">
      <c r="A1886" s="91" t="s">
        <v>2574</v>
      </c>
      <c r="B1886" s="91" t="s">
        <v>2567</v>
      </c>
    </row>
    <row r="1887" spans="1:2" ht="15" x14ac:dyDescent="0.25">
      <c r="A1887" s="91" t="s">
        <v>2575</v>
      </c>
      <c r="B1887" s="91" t="s">
        <v>2567</v>
      </c>
    </row>
    <row r="1888" spans="1:2" ht="15" x14ac:dyDescent="0.25">
      <c r="A1888" s="91" t="s">
        <v>2576</v>
      </c>
      <c r="B1888" s="91" t="s">
        <v>2567</v>
      </c>
    </row>
    <row r="1889" spans="1:2" ht="15" x14ac:dyDescent="0.25">
      <c r="A1889" s="91" t="s">
        <v>2577</v>
      </c>
      <c r="B1889" s="91" t="s">
        <v>2567</v>
      </c>
    </row>
    <row r="1890" spans="1:2" ht="15" x14ac:dyDescent="0.25">
      <c r="A1890" s="91" t="s">
        <v>2578</v>
      </c>
      <c r="B1890" s="91" t="s">
        <v>2567</v>
      </c>
    </row>
    <row r="1891" spans="1:2" ht="15" x14ac:dyDescent="0.25">
      <c r="A1891" s="91" t="s">
        <v>2579</v>
      </c>
      <c r="B1891" s="91" t="s">
        <v>2567</v>
      </c>
    </row>
    <row r="1892" spans="1:2" ht="15" x14ac:dyDescent="0.25">
      <c r="A1892" s="91" t="s">
        <v>2580</v>
      </c>
      <c r="B1892" s="91" t="s">
        <v>2567</v>
      </c>
    </row>
    <row r="1893" spans="1:2" ht="15" x14ac:dyDescent="0.25">
      <c r="A1893" s="91" t="s">
        <v>2581</v>
      </c>
      <c r="B1893" s="91" t="s">
        <v>2567</v>
      </c>
    </row>
    <row r="1894" spans="1:2" ht="15" x14ac:dyDescent="0.25">
      <c r="A1894" s="91" t="s">
        <v>2582</v>
      </c>
      <c r="B1894" s="91" t="s">
        <v>2583</v>
      </c>
    </row>
    <row r="1895" spans="1:2" ht="15" x14ac:dyDescent="0.25">
      <c r="A1895" s="91" t="s">
        <v>2584</v>
      </c>
      <c r="B1895" s="91" t="s">
        <v>2583</v>
      </c>
    </row>
    <row r="1896" spans="1:2" ht="15" x14ac:dyDescent="0.25">
      <c r="A1896" s="91" t="s">
        <v>2585</v>
      </c>
      <c r="B1896" s="91" t="s">
        <v>2586</v>
      </c>
    </row>
    <row r="1897" spans="1:2" ht="15" x14ac:dyDescent="0.25">
      <c r="A1897" s="91" t="s">
        <v>2587</v>
      </c>
      <c r="B1897" s="91" t="s">
        <v>2588</v>
      </c>
    </row>
    <row r="1898" spans="1:2" ht="15" x14ac:dyDescent="0.25">
      <c r="A1898" s="91" t="s">
        <v>2589</v>
      </c>
      <c r="B1898" s="91" t="s">
        <v>2588</v>
      </c>
    </row>
    <row r="1899" spans="1:2" ht="15" x14ac:dyDescent="0.25">
      <c r="A1899" s="91" t="s">
        <v>2590</v>
      </c>
      <c r="B1899" s="91" t="s">
        <v>2591</v>
      </c>
    </row>
    <row r="1900" spans="1:2" ht="15" x14ac:dyDescent="0.25">
      <c r="A1900" s="91" t="s">
        <v>2592</v>
      </c>
      <c r="B1900" s="91" t="s">
        <v>2591</v>
      </c>
    </row>
    <row r="1901" spans="1:2" ht="15" x14ac:dyDescent="0.25">
      <c r="A1901" s="91" t="s">
        <v>2593</v>
      </c>
      <c r="B1901" s="91" t="s">
        <v>2586</v>
      </c>
    </row>
    <row r="1902" spans="1:2" ht="15" x14ac:dyDescent="0.25">
      <c r="A1902" s="91" t="s">
        <v>2594</v>
      </c>
      <c r="B1902" s="91" t="s">
        <v>2595</v>
      </c>
    </row>
    <row r="1903" spans="1:2" ht="15" x14ac:dyDescent="0.25">
      <c r="A1903" s="91" t="s">
        <v>2596</v>
      </c>
      <c r="B1903" s="91" t="s">
        <v>2597</v>
      </c>
    </row>
    <row r="1904" spans="1:2" ht="15" x14ac:dyDescent="0.25">
      <c r="A1904" s="91" t="s">
        <v>2598</v>
      </c>
      <c r="B1904" s="91" t="s">
        <v>2597</v>
      </c>
    </row>
    <row r="1905" spans="1:2" ht="15" x14ac:dyDescent="0.25">
      <c r="A1905" s="91" t="s">
        <v>2599</v>
      </c>
      <c r="B1905" s="91" t="s">
        <v>2600</v>
      </c>
    </row>
    <row r="1906" spans="1:2" ht="15" x14ac:dyDescent="0.25">
      <c r="A1906" s="91" t="s">
        <v>2601</v>
      </c>
      <c r="B1906" s="91" t="s">
        <v>2602</v>
      </c>
    </row>
    <row r="1907" spans="1:2" ht="15" x14ac:dyDescent="0.25">
      <c r="A1907" s="91" t="s">
        <v>2603</v>
      </c>
      <c r="B1907" s="91" t="s">
        <v>2602</v>
      </c>
    </row>
    <row r="1908" spans="1:2" ht="15" x14ac:dyDescent="0.25">
      <c r="A1908" s="91" t="s">
        <v>2604</v>
      </c>
      <c r="B1908" s="91" t="s">
        <v>2605</v>
      </c>
    </row>
    <row r="1909" spans="1:2" ht="15" x14ac:dyDescent="0.25">
      <c r="A1909" s="91" t="s">
        <v>2606</v>
      </c>
      <c r="B1909" s="91" t="s">
        <v>2607</v>
      </c>
    </row>
    <row r="1910" spans="1:2" ht="15" x14ac:dyDescent="0.25">
      <c r="A1910" s="91" t="s">
        <v>2608</v>
      </c>
      <c r="B1910" s="91" t="s">
        <v>2609</v>
      </c>
    </row>
    <row r="1911" spans="1:2" ht="15" x14ac:dyDescent="0.25">
      <c r="A1911" s="91" t="s">
        <v>2610</v>
      </c>
      <c r="B1911" s="91" t="s">
        <v>2607</v>
      </c>
    </row>
    <row r="1912" spans="1:2" ht="15" x14ac:dyDescent="0.25">
      <c r="A1912" s="91" t="s">
        <v>2611</v>
      </c>
      <c r="B1912" s="91" t="s">
        <v>2612</v>
      </c>
    </row>
    <row r="1913" spans="1:2" ht="15" x14ac:dyDescent="0.25">
      <c r="A1913" s="91" t="s">
        <v>2613</v>
      </c>
      <c r="B1913" s="91" t="s">
        <v>2614</v>
      </c>
    </row>
    <row r="1914" spans="1:2" ht="15" x14ac:dyDescent="0.25">
      <c r="A1914" s="91" t="s">
        <v>2615</v>
      </c>
      <c r="B1914" s="91" t="s">
        <v>2616</v>
      </c>
    </row>
    <row r="1915" spans="1:2" ht="15" x14ac:dyDescent="0.25">
      <c r="A1915" s="91" t="s">
        <v>2617</v>
      </c>
      <c r="B1915" s="91" t="s">
        <v>2616</v>
      </c>
    </row>
    <row r="1916" spans="1:2" ht="15" x14ac:dyDescent="0.25">
      <c r="A1916" s="91" t="s">
        <v>2618</v>
      </c>
      <c r="B1916" s="91" t="s">
        <v>2605</v>
      </c>
    </row>
    <row r="1917" spans="1:2" ht="15" x14ac:dyDescent="0.25">
      <c r="A1917" s="91" t="s">
        <v>2619</v>
      </c>
      <c r="B1917" s="91" t="s">
        <v>2609</v>
      </c>
    </row>
    <row r="1918" spans="1:2" ht="15" x14ac:dyDescent="0.25">
      <c r="A1918" s="91" t="s">
        <v>2620</v>
      </c>
      <c r="B1918" s="91" t="s">
        <v>2621</v>
      </c>
    </row>
    <row r="1919" spans="1:2" ht="15" x14ac:dyDescent="0.25">
      <c r="A1919" s="91" t="s">
        <v>2622</v>
      </c>
      <c r="B1919" s="91" t="s">
        <v>2614</v>
      </c>
    </row>
    <row r="1920" spans="1:2" ht="15" x14ac:dyDescent="0.25">
      <c r="A1920" s="91" t="s">
        <v>2623</v>
      </c>
      <c r="B1920" s="91" t="s">
        <v>2600</v>
      </c>
    </row>
    <row r="1921" spans="1:2" ht="15" x14ac:dyDescent="0.25">
      <c r="A1921" s="91" t="s">
        <v>2624</v>
      </c>
      <c r="B1921" s="91" t="s">
        <v>2625</v>
      </c>
    </row>
    <row r="1922" spans="1:2" ht="15" x14ac:dyDescent="0.25">
      <c r="A1922" s="91" t="s">
        <v>2626</v>
      </c>
      <c r="B1922" s="91" t="s">
        <v>2625</v>
      </c>
    </row>
    <row r="1923" spans="1:2" ht="15" x14ac:dyDescent="0.25">
      <c r="A1923" s="91" t="s">
        <v>2627</v>
      </c>
      <c r="B1923" s="91" t="s">
        <v>2628</v>
      </c>
    </row>
    <row r="1924" spans="1:2" ht="15" x14ac:dyDescent="0.25">
      <c r="A1924" s="91" t="s">
        <v>2629</v>
      </c>
      <c r="B1924" s="91" t="s">
        <v>2628</v>
      </c>
    </row>
    <row r="1925" spans="1:2" ht="15" x14ac:dyDescent="0.25">
      <c r="A1925" s="91" t="s">
        <v>2630</v>
      </c>
      <c r="B1925" s="91" t="s">
        <v>2631</v>
      </c>
    </row>
    <row r="1926" spans="1:2" ht="15" x14ac:dyDescent="0.25">
      <c r="A1926" s="91" t="s">
        <v>2632</v>
      </c>
      <c r="B1926" s="91" t="s">
        <v>2631</v>
      </c>
    </row>
    <row r="1927" spans="1:2" ht="15" x14ac:dyDescent="0.25">
      <c r="A1927" s="91" t="s">
        <v>2633</v>
      </c>
      <c r="B1927" s="91" t="s">
        <v>2634</v>
      </c>
    </row>
    <row r="1928" spans="1:2" ht="15" x14ac:dyDescent="0.25">
      <c r="A1928" s="91" t="s">
        <v>2635</v>
      </c>
      <c r="B1928" s="91" t="s">
        <v>2634</v>
      </c>
    </row>
    <row r="1929" spans="1:2" ht="15" x14ac:dyDescent="0.25">
      <c r="A1929" s="91" t="s">
        <v>2636</v>
      </c>
      <c r="B1929" s="91" t="s">
        <v>2637</v>
      </c>
    </row>
    <row r="1930" spans="1:2" ht="15" x14ac:dyDescent="0.25">
      <c r="A1930" s="91" t="s">
        <v>2638</v>
      </c>
      <c r="B1930" s="91" t="s">
        <v>2639</v>
      </c>
    </row>
    <row r="1931" spans="1:2" ht="15" x14ac:dyDescent="0.25">
      <c r="A1931" s="91" t="s">
        <v>2640</v>
      </c>
      <c r="B1931" s="91" t="s">
        <v>2641</v>
      </c>
    </row>
    <row r="1932" spans="1:2" ht="15" x14ac:dyDescent="0.25">
      <c r="A1932" s="91" t="s">
        <v>2642</v>
      </c>
      <c r="B1932" s="91" t="s">
        <v>2641</v>
      </c>
    </row>
    <row r="1933" spans="1:2" ht="15" x14ac:dyDescent="0.25">
      <c r="A1933" s="91" t="s">
        <v>2643</v>
      </c>
      <c r="B1933" s="91" t="s">
        <v>2644</v>
      </c>
    </row>
    <row r="1934" spans="1:2" ht="15" x14ac:dyDescent="0.25">
      <c r="A1934" s="91" t="s">
        <v>2645</v>
      </c>
      <c r="B1934" s="91" t="s">
        <v>2646</v>
      </c>
    </row>
    <row r="1935" spans="1:2" ht="15" x14ac:dyDescent="0.25">
      <c r="A1935" s="91" t="s">
        <v>2647</v>
      </c>
      <c r="B1935" s="91" t="s">
        <v>2648</v>
      </c>
    </row>
    <row r="1936" spans="1:2" ht="15" x14ac:dyDescent="0.25">
      <c r="A1936" s="91" t="s">
        <v>2649</v>
      </c>
      <c r="B1936" s="91" t="s">
        <v>2650</v>
      </c>
    </row>
    <row r="1937" spans="1:2" ht="15" x14ac:dyDescent="0.25">
      <c r="A1937" s="91" t="s">
        <v>2651</v>
      </c>
      <c r="B1937" s="91" t="s">
        <v>2650</v>
      </c>
    </row>
    <row r="1938" spans="1:2" ht="15" x14ac:dyDescent="0.25">
      <c r="A1938" s="91" t="s">
        <v>2652</v>
      </c>
      <c r="B1938" s="91" t="s">
        <v>2650</v>
      </c>
    </row>
    <row r="1939" spans="1:2" ht="15" x14ac:dyDescent="0.25">
      <c r="A1939" s="91" t="s">
        <v>2653</v>
      </c>
      <c r="B1939" s="91" t="s">
        <v>2650</v>
      </c>
    </row>
    <row r="1940" spans="1:2" ht="15" x14ac:dyDescent="0.25">
      <c r="A1940" s="91" t="s">
        <v>2654</v>
      </c>
      <c r="B1940" s="91" t="s">
        <v>2650</v>
      </c>
    </row>
    <row r="1941" spans="1:2" ht="15" x14ac:dyDescent="0.25">
      <c r="A1941" s="91" t="s">
        <v>2655</v>
      </c>
      <c r="B1941" s="91" t="s">
        <v>2650</v>
      </c>
    </row>
    <row r="1942" spans="1:2" ht="15" x14ac:dyDescent="0.25">
      <c r="A1942" s="91" t="s">
        <v>2656</v>
      </c>
      <c r="B1942" s="91" t="s">
        <v>2650</v>
      </c>
    </row>
    <row r="1943" spans="1:2" ht="15" x14ac:dyDescent="0.25">
      <c r="A1943" s="91" t="s">
        <v>2657</v>
      </c>
      <c r="B1943" s="91" t="s">
        <v>2658</v>
      </c>
    </row>
    <row r="1944" spans="1:2" ht="15" x14ac:dyDescent="0.25">
      <c r="A1944" s="91" t="s">
        <v>2659</v>
      </c>
      <c r="B1944" s="91" t="s">
        <v>2650</v>
      </c>
    </row>
    <row r="1945" spans="1:2" ht="15" x14ac:dyDescent="0.25">
      <c r="A1945" s="91" t="s">
        <v>2660</v>
      </c>
      <c r="B1945" s="91" t="s">
        <v>2650</v>
      </c>
    </row>
    <row r="1946" spans="1:2" ht="15" x14ac:dyDescent="0.25">
      <c r="A1946" s="91" t="s">
        <v>2661</v>
      </c>
      <c r="B1946" s="91" t="s">
        <v>2650</v>
      </c>
    </row>
    <row r="1947" spans="1:2" ht="15" x14ac:dyDescent="0.25">
      <c r="A1947" s="91" t="s">
        <v>2662</v>
      </c>
      <c r="B1947" s="91" t="s">
        <v>2650</v>
      </c>
    </row>
    <row r="1948" spans="1:2" ht="15" x14ac:dyDescent="0.25">
      <c r="A1948" s="91" t="s">
        <v>2663</v>
      </c>
      <c r="B1948" s="91" t="s">
        <v>2650</v>
      </c>
    </row>
    <row r="1949" spans="1:2" ht="15" x14ac:dyDescent="0.25">
      <c r="A1949" s="91" t="s">
        <v>2664</v>
      </c>
      <c r="B1949" s="91" t="s">
        <v>2650</v>
      </c>
    </row>
    <row r="1950" spans="1:2" ht="15" x14ac:dyDescent="0.25">
      <c r="A1950" s="91" t="s">
        <v>2665</v>
      </c>
      <c r="B1950" s="91" t="s">
        <v>2650</v>
      </c>
    </row>
    <row r="1951" spans="1:2" ht="15" x14ac:dyDescent="0.25">
      <c r="A1951" s="91" t="s">
        <v>2666</v>
      </c>
      <c r="B1951" s="91" t="s">
        <v>2650</v>
      </c>
    </row>
    <row r="1952" spans="1:2" ht="15" x14ac:dyDescent="0.25">
      <c r="A1952" s="91" t="s">
        <v>2667</v>
      </c>
      <c r="B1952" s="91" t="s">
        <v>2650</v>
      </c>
    </row>
    <row r="1953" spans="1:2" ht="15" x14ac:dyDescent="0.25">
      <c r="A1953" s="91" t="s">
        <v>2668</v>
      </c>
      <c r="B1953" s="91" t="s">
        <v>2669</v>
      </c>
    </row>
    <row r="1954" spans="1:2" ht="15" x14ac:dyDescent="0.25">
      <c r="A1954" s="91" t="s">
        <v>2670</v>
      </c>
      <c r="B1954" s="91" t="s">
        <v>2669</v>
      </c>
    </row>
    <row r="1955" spans="1:2" ht="15" x14ac:dyDescent="0.25">
      <c r="A1955" s="91" t="s">
        <v>2671</v>
      </c>
      <c r="B1955" s="91" t="s">
        <v>2672</v>
      </c>
    </row>
    <row r="1956" spans="1:2" ht="15" x14ac:dyDescent="0.25">
      <c r="A1956" s="91" t="s">
        <v>2673</v>
      </c>
      <c r="B1956" s="91" t="s">
        <v>2674</v>
      </c>
    </row>
    <row r="1957" spans="1:2" ht="15" x14ac:dyDescent="0.25">
      <c r="A1957" s="91" t="s">
        <v>2675</v>
      </c>
      <c r="B1957" s="91" t="s">
        <v>2676</v>
      </c>
    </row>
    <row r="1958" spans="1:2" ht="15" x14ac:dyDescent="0.25">
      <c r="A1958" s="91" t="s">
        <v>2677</v>
      </c>
      <c r="B1958" s="91" t="s">
        <v>2674</v>
      </c>
    </row>
    <row r="1959" spans="1:2" ht="15" x14ac:dyDescent="0.25">
      <c r="A1959" s="91" t="s">
        <v>2678</v>
      </c>
      <c r="B1959" s="91" t="s">
        <v>2679</v>
      </c>
    </row>
    <row r="1960" spans="1:2" ht="15" x14ac:dyDescent="0.25">
      <c r="A1960" s="91" t="s">
        <v>2680</v>
      </c>
      <c r="B1960" s="91" t="s">
        <v>2669</v>
      </c>
    </row>
    <row r="1961" spans="1:2" ht="15" x14ac:dyDescent="0.25">
      <c r="A1961" s="91" t="s">
        <v>2681</v>
      </c>
      <c r="B1961" s="91" t="s">
        <v>2682</v>
      </c>
    </row>
    <row r="1962" spans="1:2" ht="15" x14ac:dyDescent="0.25">
      <c r="A1962" s="91" t="s">
        <v>2683</v>
      </c>
      <c r="B1962" s="91" t="s">
        <v>2684</v>
      </c>
    </row>
    <row r="1963" spans="1:2" ht="15" x14ac:dyDescent="0.25">
      <c r="A1963" s="91" t="s">
        <v>2685</v>
      </c>
      <c r="B1963" s="91" t="s">
        <v>2684</v>
      </c>
    </row>
    <row r="1964" spans="1:2" ht="15" x14ac:dyDescent="0.25">
      <c r="A1964" s="91" t="s">
        <v>2686</v>
      </c>
      <c r="B1964" s="91" t="s">
        <v>2687</v>
      </c>
    </row>
    <row r="1965" spans="1:2" ht="15" x14ac:dyDescent="0.25">
      <c r="A1965" s="91" t="s">
        <v>2688</v>
      </c>
      <c r="B1965" s="91" t="s">
        <v>2689</v>
      </c>
    </row>
    <row r="1966" spans="1:2" ht="15" x14ac:dyDescent="0.25">
      <c r="A1966" s="91" t="s">
        <v>2690</v>
      </c>
      <c r="B1966" s="91" t="s">
        <v>2689</v>
      </c>
    </row>
    <row r="1967" spans="1:2" ht="15" x14ac:dyDescent="0.25">
      <c r="A1967" s="91" t="s">
        <v>2691</v>
      </c>
      <c r="B1967" s="91" t="s">
        <v>2692</v>
      </c>
    </row>
    <row r="1968" spans="1:2" ht="15" x14ac:dyDescent="0.25">
      <c r="A1968" s="91" t="s">
        <v>2693</v>
      </c>
      <c r="B1968" s="91" t="s">
        <v>2687</v>
      </c>
    </row>
    <row r="1969" spans="1:2" ht="15" x14ac:dyDescent="0.25">
      <c r="A1969" s="91" t="s">
        <v>2694</v>
      </c>
      <c r="B1969" s="91" t="s">
        <v>2695</v>
      </c>
    </row>
    <row r="1970" spans="1:2" ht="15" x14ac:dyDescent="0.25">
      <c r="A1970" s="91" t="s">
        <v>2696</v>
      </c>
      <c r="B1970" s="91" t="s">
        <v>2695</v>
      </c>
    </row>
    <row r="1971" spans="1:2" ht="15" x14ac:dyDescent="0.25">
      <c r="A1971" s="91" t="s">
        <v>2697</v>
      </c>
      <c r="B1971" s="91" t="s">
        <v>2698</v>
      </c>
    </row>
    <row r="1972" spans="1:2" ht="15" x14ac:dyDescent="0.25">
      <c r="A1972" s="91" t="s">
        <v>2699</v>
      </c>
      <c r="B1972" s="91" t="s">
        <v>2700</v>
      </c>
    </row>
    <row r="1973" spans="1:2" ht="15" x14ac:dyDescent="0.25">
      <c r="A1973" s="91" t="s">
        <v>2701</v>
      </c>
      <c r="B1973" s="91" t="s">
        <v>2702</v>
      </c>
    </row>
    <row r="1974" spans="1:2" ht="15" x14ac:dyDescent="0.25">
      <c r="A1974" s="91" t="s">
        <v>2703</v>
      </c>
      <c r="B1974" s="91" t="s">
        <v>2704</v>
      </c>
    </row>
    <row r="1975" spans="1:2" ht="15" x14ac:dyDescent="0.25">
      <c r="A1975" s="91" t="s">
        <v>2705</v>
      </c>
      <c r="B1975" s="91" t="s">
        <v>2706</v>
      </c>
    </row>
    <row r="1976" spans="1:2" ht="15" x14ac:dyDescent="0.25">
      <c r="A1976" s="91" t="s">
        <v>2707</v>
      </c>
      <c r="B1976" s="91" t="s">
        <v>2708</v>
      </c>
    </row>
    <row r="1977" spans="1:2" ht="15" x14ac:dyDescent="0.25">
      <c r="A1977" s="91" t="s">
        <v>2709</v>
      </c>
      <c r="B1977" s="91" t="s">
        <v>2708</v>
      </c>
    </row>
    <row r="1978" spans="1:2" ht="15" x14ac:dyDescent="0.25">
      <c r="A1978" s="91" t="s">
        <v>2710</v>
      </c>
      <c r="B1978" s="91" t="s">
        <v>2711</v>
      </c>
    </row>
    <row r="1979" spans="1:2" ht="15" x14ac:dyDescent="0.25">
      <c r="A1979" s="91" t="s">
        <v>2712</v>
      </c>
      <c r="B1979" s="91" t="s">
        <v>2704</v>
      </c>
    </row>
    <row r="1980" spans="1:2" ht="15" x14ac:dyDescent="0.25">
      <c r="A1980" s="91" t="s">
        <v>2713</v>
      </c>
      <c r="B1980" s="91" t="s">
        <v>2714</v>
      </c>
    </row>
    <row r="1981" spans="1:2" ht="15" x14ac:dyDescent="0.25">
      <c r="A1981" s="91" t="s">
        <v>2715</v>
      </c>
      <c r="B1981" s="91" t="s">
        <v>2714</v>
      </c>
    </row>
    <row r="1982" spans="1:2" ht="15" x14ac:dyDescent="0.25">
      <c r="A1982" s="91" t="s">
        <v>2716</v>
      </c>
      <c r="B1982" s="91" t="s">
        <v>2714</v>
      </c>
    </row>
    <row r="1983" spans="1:2" ht="15" x14ac:dyDescent="0.25">
      <c r="A1983" s="91" t="s">
        <v>2717</v>
      </c>
      <c r="B1983" s="91" t="s">
        <v>2714</v>
      </c>
    </row>
    <row r="1984" spans="1:2" ht="15" x14ac:dyDescent="0.25">
      <c r="A1984" s="91" t="s">
        <v>2718</v>
      </c>
      <c r="B1984" s="91" t="s">
        <v>2714</v>
      </c>
    </row>
    <row r="1985" spans="1:2" ht="15" x14ac:dyDescent="0.25">
      <c r="A1985" s="91" t="s">
        <v>2719</v>
      </c>
      <c r="B1985" s="91" t="s">
        <v>2714</v>
      </c>
    </row>
    <row r="1986" spans="1:2" ht="15" x14ac:dyDescent="0.25">
      <c r="A1986" s="91" t="s">
        <v>2720</v>
      </c>
      <c r="B1986" s="91" t="s">
        <v>2714</v>
      </c>
    </row>
    <row r="1987" spans="1:2" ht="15" x14ac:dyDescent="0.25">
      <c r="A1987" s="91" t="s">
        <v>2721</v>
      </c>
      <c r="B1987" s="91" t="s">
        <v>2714</v>
      </c>
    </row>
    <row r="1988" spans="1:2" ht="15" x14ac:dyDescent="0.25">
      <c r="A1988" s="91" t="s">
        <v>2722</v>
      </c>
      <c r="B1988" s="91" t="s">
        <v>2714</v>
      </c>
    </row>
    <row r="1989" spans="1:2" ht="15" x14ac:dyDescent="0.25">
      <c r="A1989" s="91" t="s">
        <v>2723</v>
      </c>
      <c r="B1989" s="91" t="s">
        <v>2714</v>
      </c>
    </row>
    <row r="1990" spans="1:2" ht="15" x14ac:dyDescent="0.25">
      <c r="A1990" s="91" t="s">
        <v>2724</v>
      </c>
      <c r="B1990" s="91" t="s">
        <v>2714</v>
      </c>
    </row>
    <row r="1991" spans="1:2" ht="15" x14ac:dyDescent="0.25">
      <c r="A1991" s="91" t="s">
        <v>2725</v>
      </c>
      <c r="B1991" s="91" t="s">
        <v>2714</v>
      </c>
    </row>
    <row r="1992" spans="1:2" ht="15" x14ac:dyDescent="0.25">
      <c r="A1992" s="91" t="s">
        <v>2726</v>
      </c>
      <c r="B1992" s="91" t="s">
        <v>2714</v>
      </c>
    </row>
    <row r="1993" spans="1:2" ht="15" x14ac:dyDescent="0.25">
      <c r="A1993" s="91" t="s">
        <v>2727</v>
      </c>
      <c r="B1993" s="91" t="s">
        <v>2728</v>
      </c>
    </row>
    <row r="1994" spans="1:2" ht="15" x14ac:dyDescent="0.25">
      <c r="A1994" s="91" t="s">
        <v>2729</v>
      </c>
      <c r="B1994" s="91" t="s">
        <v>2730</v>
      </c>
    </row>
    <row r="1995" spans="1:2" ht="15" x14ac:dyDescent="0.25">
      <c r="A1995" s="91" t="s">
        <v>2731</v>
      </c>
      <c r="B1995" s="91" t="s">
        <v>2711</v>
      </c>
    </row>
    <row r="1996" spans="1:2" ht="15" x14ac:dyDescent="0.25">
      <c r="A1996" s="91" t="s">
        <v>2732</v>
      </c>
      <c r="B1996" s="91" t="s">
        <v>2733</v>
      </c>
    </row>
    <row r="1997" spans="1:2" ht="15" x14ac:dyDescent="0.25">
      <c r="A1997" s="91" t="s">
        <v>2734</v>
      </c>
      <c r="B1997" s="91" t="s">
        <v>2735</v>
      </c>
    </row>
    <row r="1998" spans="1:2" ht="15" x14ac:dyDescent="0.25">
      <c r="A1998" s="91" t="s">
        <v>2736</v>
      </c>
      <c r="B1998" s="91" t="s">
        <v>2735</v>
      </c>
    </row>
    <row r="1999" spans="1:2" ht="15" x14ac:dyDescent="0.25">
      <c r="A1999" s="91" t="s">
        <v>2737</v>
      </c>
      <c r="B1999" s="91" t="s">
        <v>2735</v>
      </c>
    </row>
    <row r="2000" spans="1:2" ht="15" x14ac:dyDescent="0.25">
      <c r="A2000" s="91" t="s">
        <v>2738</v>
      </c>
      <c r="B2000" s="91" t="s">
        <v>2735</v>
      </c>
    </row>
    <row r="2001" spans="1:2" ht="15" x14ac:dyDescent="0.25">
      <c r="A2001" s="91" t="s">
        <v>2739</v>
      </c>
      <c r="B2001" s="91" t="s">
        <v>2735</v>
      </c>
    </row>
    <row r="2002" spans="1:2" ht="15" x14ac:dyDescent="0.25">
      <c r="A2002" s="91" t="s">
        <v>2740</v>
      </c>
      <c r="B2002" s="91" t="s">
        <v>2735</v>
      </c>
    </row>
    <row r="2003" spans="1:2" ht="15" x14ac:dyDescent="0.25">
      <c r="A2003" s="91" t="s">
        <v>2741</v>
      </c>
      <c r="B2003" s="91" t="s">
        <v>2735</v>
      </c>
    </row>
    <row r="2004" spans="1:2" ht="15" x14ac:dyDescent="0.25">
      <c r="A2004" s="91" t="s">
        <v>2742</v>
      </c>
      <c r="B2004" s="91" t="s">
        <v>2735</v>
      </c>
    </row>
    <row r="2005" spans="1:2" ht="15" x14ac:dyDescent="0.25">
      <c r="A2005" s="91" t="s">
        <v>2743</v>
      </c>
      <c r="B2005" s="91" t="s">
        <v>2735</v>
      </c>
    </row>
    <row r="2006" spans="1:2" ht="15" x14ac:dyDescent="0.25">
      <c r="A2006" s="91" t="s">
        <v>2744</v>
      </c>
      <c r="B2006" s="91" t="s">
        <v>2735</v>
      </c>
    </row>
    <row r="2007" spans="1:2" ht="15" x14ac:dyDescent="0.25">
      <c r="A2007" s="91" t="s">
        <v>2745</v>
      </c>
      <c r="B2007" s="91" t="s">
        <v>2735</v>
      </c>
    </row>
    <row r="2008" spans="1:2" ht="15" x14ac:dyDescent="0.25">
      <c r="A2008" s="91" t="s">
        <v>2746</v>
      </c>
      <c r="B2008" s="91" t="s">
        <v>2735</v>
      </c>
    </row>
    <row r="2009" spans="1:2" ht="15" x14ac:dyDescent="0.25">
      <c r="A2009" s="91" t="s">
        <v>2747</v>
      </c>
      <c r="B2009" s="91" t="s">
        <v>2735</v>
      </c>
    </row>
    <row r="2010" spans="1:2" ht="15" x14ac:dyDescent="0.25">
      <c r="A2010" s="91" t="s">
        <v>2748</v>
      </c>
      <c r="B2010" s="91" t="s">
        <v>2735</v>
      </c>
    </row>
    <row r="2011" spans="1:2" ht="15" x14ac:dyDescent="0.25">
      <c r="A2011" s="91" t="s">
        <v>2749</v>
      </c>
      <c r="B2011" s="91" t="s">
        <v>2735</v>
      </c>
    </row>
    <row r="2012" spans="1:2" ht="15" x14ac:dyDescent="0.25">
      <c r="A2012" s="91" t="s">
        <v>2750</v>
      </c>
      <c r="B2012" s="91" t="s">
        <v>2735</v>
      </c>
    </row>
    <row r="2013" spans="1:2" ht="15" x14ac:dyDescent="0.25">
      <c r="A2013" s="91" t="s">
        <v>2751</v>
      </c>
      <c r="B2013" s="91" t="s">
        <v>2735</v>
      </c>
    </row>
    <row r="2014" spans="1:2" ht="15" x14ac:dyDescent="0.25">
      <c r="A2014" s="91" t="s">
        <v>2752</v>
      </c>
      <c r="B2014" s="91" t="s">
        <v>2735</v>
      </c>
    </row>
    <row r="2015" spans="1:2" ht="15" x14ac:dyDescent="0.25">
      <c r="A2015" s="91" t="s">
        <v>2753</v>
      </c>
      <c r="B2015" s="91" t="s">
        <v>2735</v>
      </c>
    </row>
    <row r="2016" spans="1:2" ht="15" x14ac:dyDescent="0.25">
      <c r="A2016" s="91" t="s">
        <v>2754</v>
      </c>
      <c r="B2016" s="91" t="s">
        <v>2735</v>
      </c>
    </row>
    <row r="2017" spans="1:2" ht="15" x14ac:dyDescent="0.25">
      <c r="A2017" s="91" t="s">
        <v>2755</v>
      </c>
      <c r="B2017" s="91" t="s">
        <v>2735</v>
      </c>
    </row>
    <row r="2018" spans="1:2" ht="15" x14ac:dyDescent="0.25">
      <c r="A2018" s="91" t="s">
        <v>2756</v>
      </c>
      <c r="B2018" s="91" t="s">
        <v>2735</v>
      </c>
    </row>
    <row r="2019" spans="1:2" ht="15" x14ac:dyDescent="0.25">
      <c r="A2019" s="91" t="s">
        <v>2757</v>
      </c>
      <c r="B2019" s="91" t="s">
        <v>2735</v>
      </c>
    </row>
    <row r="2020" spans="1:2" ht="15" x14ac:dyDescent="0.25">
      <c r="A2020" s="91" t="s">
        <v>2758</v>
      </c>
      <c r="B2020" s="91" t="s">
        <v>2735</v>
      </c>
    </row>
    <row r="2021" spans="1:2" ht="15" x14ac:dyDescent="0.25">
      <c r="A2021" s="91" t="s">
        <v>2759</v>
      </c>
      <c r="B2021" s="91" t="s">
        <v>2735</v>
      </c>
    </row>
    <row r="2022" spans="1:2" ht="15" x14ac:dyDescent="0.25">
      <c r="A2022" s="91" t="s">
        <v>2760</v>
      </c>
      <c r="B2022" s="91" t="s">
        <v>2735</v>
      </c>
    </row>
    <row r="2023" spans="1:2" ht="15" x14ac:dyDescent="0.25">
      <c r="A2023" s="91" t="s">
        <v>2761</v>
      </c>
      <c r="B2023" s="91" t="s">
        <v>2735</v>
      </c>
    </row>
    <row r="2024" spans="1:2" ht="15" x14ac:dyDescent="0.25">
      <c r="A2024" s="91" t="s">
        <v>2762</v>
      </c>
      <c r="B2024" s="91" t="s">
        <v>2735</v>
      </c>
    </row>
    <row r="2025" spans="1:2" ht="15" x14ac:dyDescent="0.25">
      <c r="A2025" s="91" t="s">
        <v>2763</v>
      </c>
      <c r="B2025" s="91" t="s">
        <v>2735</v>
      </c>
    </row>
    <row r="2026" spans="1:2" ht="15" x14ac:dyDescent="0.25">
      <c r="A2026" s="91" t="s">
        <v>2764</v>
      </c>
      <c r="B2026" s="91" t="s">
        <v>2735</v>
      </c>
    </row>
    <row r="2027" spans="1:2" ht="15" x14ac:dyDescent="0.25">
      <c r="A2027" s="91" t="s">
        <v>2765</v>
      </c>
      <c r="B2027" s="91" t="s">
        <v>2735</v>
      </c>
    </row>
    <row r="2028" spans="1:2" ht="15" x14ac:dyDescent="0.25">
      <c r="A2028" s="91" t="s">
        <v>2766</v>
      </c>
      <c r="B2028" s="91" t="s">
        <v>2735</v>
      </c>
    </row>
    <row r="2029" spans="1:2" ht="15" x14ac:dyDescent="0.25">
      <c r="A2029" s="91" t="s">
        <v>2767</v>
      </c>
      <c r="B2029" s="91" t="s">
        <v>2735</v>
      </c>
    </row>
    <row r="2030" spans="1:2" ht="15" x14ac:dyDescent="0.25">
      <c r="A2030" s="91" t="s">
        <v>2768</v>
      </c>
      <c r="B2030" s="91" t="s">
        <v>2735</v>
      </c>
    </row>
    <row r="2031" spans="1:2" ht="15" x14ac:dyDescent="0.25">
      <c r="A2031" s="91" t="s">
        <v>2769</v>
      </c>
      <c r="B2031" s="91" t="s">
        <v>2735</v>
      </c>
    </row>
    <row r="2032" spans="1:2" ht="15" x14ac:dyDescent="0.25">
      <c r="A2032" s="91" t="s">
        <v>2770</v>
      </c>
      <c r="B2032" s="91" t="s">
        <v>2735</v>
      </c>
    </row>
    <row r="2033" spans="1:2" ht="15" x14ac:dyDescent="0.25">
      <c r="A2033" s="91" t="s">
        <v>2771</v>
      </c>
      <c r="B2033" s="91" t="s">
        <v>2735</v>
      </c>
    </row>
    <row r="2034" spans="1:2" ht="15" x14ac:dyDescent="0.25">
      <c r="A2034" s="91" t="s">
        <v>2772</v>
      </c>
      <c r="B2034" s="91" t="s">
        <v>2735</v>
      </c>
    </row>
    <row r="2035" spans="1:2" ht="15" x14ac:dyDescent="0.25">
      <c r="A2035" s="91" t="s">
        <v>2773</v>
      </c>
      <c r="B2035" s="91" t="s">
        <v>2735</v>
      </c>
    </row>
    <row r="2036" spans="1:2" ht="15" x14ac:dyDescent="0.25">
      <c r="A2036" s="91" t="s">
        <v>2774</v>
      </c>
      <c r="B2036" s="91" t="s">
        <v>2735</v>
      </c>
    </row>
    <row r="2037" spans="1:2" ht="15" x14ac:dyDescent="0.25">
      <c r="A2037" s="91" t="s">
        <v>2775</v>
      </c>
      <c r="B2037" s="91" t="s">
        <v>2735</v>
      </c>
    </row>
    <row r="2038" spans="1:2" ht="15" x14ac:dyDescent="0.25">
      <c r="A2038" s="91" t="s">
        <v>2776</v>
      </c>
      <c r="B2038" s="91" t="s">
        <v>2735</v>
      </c>
    </row>
    <row r="2039" spans="1:2" ht="15" x14ac:dyDescent="0.25">
      <c r="A2039" s="91" t="s">
        <v>2777</v>
      </c>
      <c r="B2039" s="91" t="s">
        <v>2735</v>
      </c>
    </row>
    <row r="2040" spans="1:2" ht="15" x14ac:dyDescent="0.25">
      <c r="A2040" s="91" t="s">
        <v>2778</v>
      </c>
      <c r="B2040" s="91" t="s">
        <v>2779</v>
      </c>
    </row>
    <row r="2041" spans="1:2" ht="15" x14ac:dyDescent="0.25">
      <c r="A2041" s="91" t="s">
        <v>2780</v>
      </c>
      <c r="B2041" s="91" t="s">
        <v>2779</v>
      </c>
    </row>
    <row r="2042" spans="1:2" ht="15" x14ac:dyDescent="0.25">
      <c r="A2042" s="91" t="s">
        <v>2781</v>
      </c>
      <c r="B2042" s="91" t="s">
        <v>2782</v>
      </c>
    </row>
    <row r="2043" spans="1:2" ht="15" x14ac:dyDescent="0.25">
      <c r="A2043" s="91" t="s">
        <v>2783</v>
      </c>
      <c r="B2043" s="91" t="s">
        <v>2784</v>
      </c>
    </row>
    <row r="2044" spans="1:2" ht="15" x14ac:dyDescent="0.25">
      <c r="A2044" s="91" t="s">
        <v>2785</v>
      </c>
      <c r="B2044" s="91" t="s">
        <v>2786</v>
      </c>
    </row>
    <row r="2045" spans="1:2" ht="15" x14ac:dyDescent="0.25">
      <c r="A2045" s="91" t="s">
        <v>2787</v>
      </c>
      <c r="B2045" s="91" t="s">
        <v>2788</v>
      </c>
    </row>
    <row r="2046" spans="1:2" ht="15" x14ac:dyDescent="0.25">
      <c r="A2046" s="91" t="s">
        <v>2789</v>
      </c>
      <c r="B2046" s="91" t="s">
        <v>2790</v>
      </c>
    </row>
    <row r="2047" spans="1:2" ht="15" x14ac:dyDescent="0.25">
      <c r="A2047" s="91" t="s">
        <v>2791</v>
      </c>
      <c r="B2047" s="91" t="s">
        <v>2790</v>
      </c>
    </row>
    <row r="2048" spans="1:2" ht="15" x14ac:dyDescent="0.25">
      <c r="A2048" s="91" t="s">
        <v>2792</v>
      </c>
      <c r="B2048" s="91" t="s">
        <v>2793</v>
      </c>
    </row>
    <row r="2049" spans="1:2" ht="15" x14ac:dyDescent="0.25">
      <c r="A2049" s="91" t="s">
        <v>2794</v>
      </c>
      <c r="B2049" s="91" t="s">
        <v>2795</v>
      </c>
    </row>
    <row r="2050" spans="1:2" ht="15" x14ac:dyDescent="0.25">
      <c r="A2050" s="91" t="s">
        <v>2796</v>
      </c>
      <c r="B2050" s="91" t="s">
        <v>2797</v>
      </c>
    </row>
    <row r="2051" spans="1:2" ht="15" x14ac:dyDescent="0.25">
      <c r="A2051" s="91" t="s">
        <v>2798</v>
      </c>
      <c r="B2051" s="91" t="s">
        <v>2735</v>
      </c>
    </row>
    <row r="2052" spans="1:2" ht="15" x14ac:dyDescent="0.25">
      <c r="A2052" s="91" t="s">
        <v>2799</v>
      </c>
      <c r="B2052" s="91" t="s">
        <v>2735</v>
      </c>
    </row>
    <row r="2053" spans="1:2" ht="15" x14ac:dyDescent="0.25">
      <c r="A2053" s="91" t="s">
        <v>2800</v>
      </c>
      <c r="B2053" s="91" t="s">
        <v>2801</v>
      </c>
    </row>
    <row r="2054" spans="1:2" ht="15" x14ac:dyDescent="0.25">
      <c r="A2054" s="91" t="s">
        <v>2802</v>
      </c>
      <c r="B2054" s="91" t="s">
        <v>2790</v>
      </c>
    </row>
    <row r="2055" spans="1:2" ht="15" x14ac:dyDescent="0.25">
      <c r="A2055" s="91" t="s">
        <v>2803</v>
      </c>
      <c r="B2055" s="91" t="s">
        <v>2804</v>
      </c>
    </row>
    <row r="2056" spans="1:2" ht="15" x14ac:dyDescent="0.25">
      <c r="A2056" s="91" t="s">
        <v>2805</v>
      </c>
      <c r="B2056" s="91" t="s">
        <v>2790</v>
      </c>
    </row>
    <row r="2057" spans="1:2" ht="15" x14ac:dyDescent="0.25">
      <c r="A2057" s="91" t="s">
        <v>2806</v>
      </c>
      <c r="B2057" s="91" t="s">
        <v>2735</v>
      </c>
    </row>
    <row r="2058" spans="1:2" ht="15" x14ac:dyDescent="0.25">
      <c r="A2058" s="91" t="s">
        <v>2807</v>
      </c>
      <c r="B2058" s="91" t="s">
        <v>2788</v>
      </c>
    </row>
    <row r="2059" spans="1:2" ht="15" x14ac:dyDescent="0.25">
      <c r="A2059" s="91" t="s">
        <v>2808</v>
      </c>
      <c r="B2059" s="91" t="s">
        <v>2804</v>
      </c>
    </row>
    <row r="2060" spans="1:2" ht="15" x14ac:dyDescent="0.25">
      <c r="A2060" s="91" t="s">
        <v>2809</v>
      </c>
      <c r="B2060" s="91" t="s">
        <v>2782</v>
      </c>
    </row>
    <row r="2061" spans="1:2" ht="15" x14ac:dyDescent="0.25">
      <c r="A2061" s="91" t="s">
        <v>2810</v>
      </c>
      <c r="B2061" s="91" t="s">
        <v>2735</v>
      </c>
    </row>
    <row r="2062" spans="1:2" ht="15" x14ac:dyDescent="0.25">
      <c r="A2062" s="91" t="s">
        <v>2811</v>
      </c>
      <c r="B2062" s="91" t="s">
        <v>2735</v>
      </c>
    </row>
    <row r="2063" spans="1:2" ht="15" x14ac:dyDescent="0.25">
      <c r="A2063" s="91" t="s">
        <v>2812</v>
      </c>
      <c r="B2063" s="91" t="s">
        <v>2735</v>
      </c>
    </row>
    <row r="2064" spans="1:2" ht="15" x14ac:dyDescent="0.25">
      <c r="A2064" s="91" t="s">
        <v>2813</v>
      </c>
      <c r="B2064" s="91" t="s">
        <v>2814</v>
      </c>
    </row>
    <row r="2065" spans="1:2" ht="15" x14ac:dyDescent="0.25">
      <c r="A2065" s="91" t="s">
        <v>2815</v>
      </c>
      <c r="B2065" s="91" t="s">
        <v>2814</v>
      </c>
    </row>
    <row r="2066" spans="1:2" ht="15" x14ac:dyDescent="0.25">
      <c r="A2066" s="91" t="s">
        <v>2816</v>
      </c>
      <c r="B2066" s="91" t="s">
        <v>2814</v>
      </c>
    </row>
    <row r="2067" spans="1:2" ht="15" x14ac:dyDescent="0.25">
      <c r="A2067" s="91" t="s">
        <v>2817</v>
      </c>
      <c r="B2067" s="91" t="s">
        <v>2814</v>
      </c>
    </row>
    <row r="2068" spans="1:2" ht="15" x14ac:dyDescent="0.25">
      <c r="A2068" s="91" t="s">
        <v>2818</v>
      </c>
      <c r="B2068" s="91" t="s">
        <v>2814</v>
      </c>
    </row>
    <row r="2069" spans="1:2" ht="15" x14ac:dyDescent="0.25">
      <c r="A2069" s="91" t="s">
        <v>2819</v>
      </c>
      <c r="B2069" s="91" t="s">
        <v>2814</v>
      </c>
    </row>
    <row r="2070" spans="1:2" ht="15" x14ac:dyDescent="0.25">
      <c r="A2070" s="91" t="s">
        <v>2820</v>
      </c>
      <c r="B2070" s="91" t="s">
        <v>2821</v>
      </c>
    </row>
    <row r="2071" spans="1:2" ht="15" x14ac:dyDescent="0.25">
      <c r="A2071" s="91" t="s">
        <v>2822</v>
      </c>
      <c r="B2071" s="91" t="s">
        <v>2823</v>
      </c>
    </row>
    <row r="2072" spans="1:2" ht="15" x14ac:dyDescent="0.25">
      <c r="A2072" s="91" t="s">
        <v>2824</v>
      </c>
      <c r="B2072" s="91" t="s">
        <v>2825</v>
      </c>
    </row>
    <row r="2073" spans="1:2" ht="15" x14ac:dyDescent="0.25">
      <c r="A2073" s="91" t="s">
        <v>2826</v>
      </c>
      <c r="B2073" s="91" t="s">
        <v>2827</v>
      </c>
    </row>
    <row r="2074" spans="1:2" ht="15" x14ac:dyDescent="0.25">
      <c r="A2074" s="91" t="s">
        <v>2828</v>
      </c>
      <c r="B2074" s="91" t="s">
        <v>2829</v>
      </c>
    </row>
    <row r="2075" spans="1:2" ht="15" x14ac:dyDescent="0.25">
      <c r="A2075" s="91" t="s">
        <v>2830</v>
      </c>
      <c r="B2075" s="91" t="s">
        <v>2831</v>
      </c>
    </row>
    <row r="2076" spans="1:2" ht="15" x14ac:dyDescent="0.25">
      <c r="A2076" s="91" t="s">
        <v>2832</v>
      </c>
      <c r="B2076" s="91" t="s">
        <v>2831</v>
      </c>
    </row>
    <row r="2077" spans="1:2" ht="15" x14ac:dyDescent="0.25">
      <c r="A2077" s="91" t="s">
        <v>2833</v>
      </c>
      <c r="B2077" s="91" t="s">
        <v>2829</v>
      </c>
    </row>
    <row r="2078" spans="1:2" ht="15" x14ac:dyDescent="0.25">
      <c r="A2078" s="91" t="s">
        <v>2834</v>
      </c>
      <c r="B2078" s="91" t="s">
        <v>2814</v>
      </c>
    </row>
    <row r="2079" spans="1:2" ht="15" x14ac:dyDescent="0.25">
      <c r="A2079" s="91" t="s">
        <v>2835</v>
      </c>
      <c r="B2079" s="91" t="s">
        <v>2821</v>
      </c>
    </row>
    <row r="2080" spans="1:2" ht="15" x14ac:dyDescent="0.25">
      <c r="A2080" s="91" t="s">
        <v>2836</v>
      </c>
      <c r="B2080" s="91" t="s">
        <v>2837</v>
      </c>
    </row>
    <row r="2081" spans="1:2" ht="15" x14ac:dyDescent="0.25">
      <c r="A2081" s="91" t="s">
        <v>2838</v>
      </c>
      <c r="B2081" s="91" t="s">
        <v>2839</v>
      </c>
    </row>
    <row r="2082" spans="1:2" ht="15" x14ac:dyDescent="0.25">
      <c r="A2082" s="91" t="s">
        <v>2840</v>
      </c>
      <c r="B2082" s="91" t="s">
        <v>2837</v>
      </c>
    </row>
    <row r="2083" spans="1:2" ht="15" x14ac:dyDescent="0.25">
      <c r="A2083" s="91" t="s">
        <v>2841</v>
      </c>
      <c r="B2083" s="91" t="s">
        <v>2842</v>
      </c>
    </row>
    <row r="2084" spans="1:2" ht="15" x14ac:dyDescent="0.25">
      <c r="A2084" s="91" t="s">
        <v>2843</v>
      </c>
      <c r="B2084" s="91" t="s">
        <v>2844</v>
      </c>
    </row>
    <row r="2085" spans="1:2" ht="15" x14ac:dyDescent="0.25">
      <c r="A2085" s="91" t="s">
        <v>2845</v>
      </c>
      <c r="B2085" s="91" t="s">
        <v>2846</v>
      </c>
    </row>
    <row r="2086" spans="1:2" ht="15" x14ac:dyDescent="0.25">
      <c r="A2086" s="91" t="s">
        <v>2847</v>
      </c>
      <c r="B2086" s="91" t="s">
        <v>2848</v>
      </c>
    </row>
    <row r="2087" spans="1:2" ht="15" x14ac:dyDescent="0.25">
      <c r="A2087" s="91" t="s">
        <v>2849</v>
      </c>
      <c r="B2087" s="91" t="s">
        <v>2839</v>
      </c>
    </row>
    <row r="2088" spans="1:2" ht="15" x14ac:dyDescent="0.25">
      <c r="A2088" s="91" t="s">
        <v>2850</v>
      </c>
      <c r="B2088" s="91" t="s">
        <v>2851</v>
      </c>
    </row>
    <row r="2089" spans="1:2" ht="15" x14ac:dyDescent="0.25">
      <c r="A2089" s="91" t="s">
        <v>2852</v>
      </c>
      <c r="B2089" s="91" t="s">
        <v>2851</v>
      </c>
    </row>
    <row r="2090" spans="1:2" ht="15" x14ac:dyDescent="0.25">
      <c r="A2090" s="91" t="s">
        <v>2853</v>
      </c>
      <c r="B2090" s="91" t="s">
        <v>2854</v>
      </c>
    </row>
    <row r="2091" spans="1:2" ht="15" x14ac:dyDescent="0.25">
      <c r="A2091" s="91" t="s">
        <v>2855</v>
      </c>
      <c r="B2091" s="91" t="s">
        <v>2856</v>
      </c>
    </row>
    <row r="2092" spans="1:2" ht="15" x14ac:dyDescent="0.25">
      <c r="A2092" s="91" t="s">
        <v>2857</v>
      </c>
      <c r="B2092" s="91" t="s">
        <v>2858</v>
      </c>
    </row>
    <row r="2093" spans="1:2" ht="15" x14ac:dyDescent="0.25">
      <c r="A2093" s="91" t="s">
        <v>2859</v>
      </c>
      <c r="B2093" s="91" t="s">
        <v>2860</v>
      </c>
    </row>
    <row r="2094" spans="1:2" ht="15" x14ac:dyDescent="0.25">
      <c r="A2094" s="91" t="s">
        <v>2861</v>
      </c>
      <c r="B2094" s="91" t="s">
        <v>2862</v>
      </c>
    </row>
    <row r="2095" spans="1:2" ht="15" x14ac:dyDescent="0.25">
      <c r="A2095" s="91" t="s">
        <v>2863</v>
      </c>
      <c r="B2095" s="91" t="s">
        <v>2864</v>
      </c>
    </row>
    <row r="2096" spans="1:2" ht="15" x14ac:dyDescent="0.25">
      <c r="A2096" s="91" t="s">
        <v>2865</v>
      </c>
      <c r="B2096" s="91" t="s">
        <v>2856</v>
      </c>
    </row>
    <row r="2097" spans="1:2" ht="15" x14ac:dyDescent="0.25">
      <c r="A2097" s="91" t="s">
        <v>2866</v>
      </c>
      <c r="B2097" s="91" t="s">
        <v>2858</v>
      </c>
    </row>
    <row r="2098" spans="1:2" ht="15" x14ac:dyDescent="0.25">
      <c r="A2098" s="91" t="s">
        <v>2867</v>
      </c>
      <c r="B2098" s="91" t="s">
        <v>2860</v>
      </c>
    </row>
    <row r="2099" spans="1:2" ht="15" x14ac:dyDescent="0.25">
      <c r="A2099" s="91" t="s">
        <v>2868</v>
      </c>
      <c r="B2099" s="91" t="s">
        <v>2862</v>
      </c>
    </row>
    <row r="2100" spans="1:2" ht="15" x14ac:dyDescent="0.25">
      <c r="A2100" s="91" t="s">
        <v>2869</v>
      </c>
      <c r="B2100" s="91" t="s">
        <v>2870</v>
      </c>
    </row>
    <row r="2101" spans="1:2" ht="15" x14ac:dyDescent="0.25">
      <c r="A2101" s="91" t="s">
        <v>2871</v>
      </c>
      <c r="B2101" s="91" t="s">
        <v>2872</v>
      </c>
    </row>
    <row r="2102" spans="1:2" ht="15" x14ac:dyDescent="0.25">
      <c r="A2102" s="91" t="s">
        <v>2873</v>
      </c>
      <c r="B2102" s="91" t="s">
        <v>2870</v>
      </c>
    </row>
    <row r="2103" spans="1:2" ht="15" x14ac:dyDescent="0.25">
      <c r="A2103" s="91" t="s">
        <v>2874</v>
      </c>
      <c r="B2103" s="91" t="s">
        <v>2875</v>
      </c>
    </row>
    <row r="2104" spans="1:2" ht="15" x14ac:dyDescent="0.25">
      <c r="A2104" s="91" t="s">
        <v>2876</v>
      </c>
      <c r="B2104" s="91" t="s">
        <v>2877</v>
      </c>
    </row>
    <row r="2105" spans="1:2" ht="15" x14ac:dyDescent="0.25">
      <c r="A2105" s="91" t="s">
        <v>2878</v>
      </c>
      <c r="B2105" s="91" t="s">
        <v>2872</v>
      </c>
    </row>
    <row r="2106" spans="1:2" ht="15" x14ac:dyDescent="0.25">
      <c r="A2106" s="91" t="s">
        <v>2879</v>
      </c>
      <c r="B2106" s="91" t="s">
        <v>2880</v>
      </c>
    </row>
    <row r="2107" spans="1:2" ht="15" x14ac:dyDescent="0.25">
      <c r="A2107" s="91" t="s">
        <v>2881</v>
      </c>
      <c r="B2107" s="91" t="s">
        <v>2880</v>
      </c>
    </row>
    <row r="2108" spans="1:2" ht="15" x14ac:dyDescent="0.25">
      <c r="A2108" s="91" t="s">
        <v>2882</v>
      </c>
      <c r="B2108" s="91" t="s">
        <v>2880</v>
      </c>
    </row>
    <row r="2109" spans="1:2" ht="15" x14ac:dyDescent="0.25">
      <c r="A2109" s="91" t="s">
        <v>2883</v>
      </c>
      <c r="B2109" s="91" t="s">
        <v>2880</v>
      </c>
    </row>
    <row r="2110" spans="1:2" ht="15" x14ac:dyDescent="0.25">
      <c r="A2110" s="91" t="s">
        <v>2884</v>
      </c>
      <c r="B2110" s="91" t="s">
        <v>2880</v>
      </c>
    </row>
    <row r="2111" spans="1:2" ht="15" x14ac:dyDescent="0.25">
      <c r="A2111" s="91" t="s">
        <v>2885</v>
      </c>
      <c r="B2111" s="91" t="s">
        <v>2880</v>
      </c>
    </row>
    <row r="2112" spans="1:2" ht="15" x14ac:dyDescent="0.25">
      <c r="A2112" s="91" t="s">
        <v>2886</v>
      </c>
      <c r="B2112" s="91" t="s">
        <v>2880</v>
      </c>
    </row>
    <row r="2113" spans="1:2" ht="15" x14ac:dyDescent="0.25">
      <c r="A2113" s="91" t="s">
        <v>2887</v>
      </c>
      <c r="B2113" s="91" t="s">
        <v>2880</v>
      </c>
    </row>
    <row r="2114" spans="1:2" ht="15" x14ac:dyDescent="0.25">
      <c r="A2114" s="91" t="s">
        <v>2888</v>
      </c>
      <c r="B2114" s="91" t="s">
        <v>2880</v>
      </c>
    </row>
    <row r="2115" spans="1:2" ht="15" x14ac:dyDescent="0.25">
      <c r="A2115" s="91" t="s">
        <v>2889</v>
      </c>
      <c r="B2115" s="91" t="s">
        <v>2880</v>
      </c>
    </row>
    <row r="2116" spans="1:2" ht="15" x14ac:dyDescent="0.25">
      <c r="A2116" s="91" t="s">
        <v>2890</v>
      </c>
      <c r="B2116" s="91" t="s">
        <v>2880</v>
      </c>
    </row>
    <row r="2117" spans="1:2" ht="15" x14ac:dyDescent="0.25">
      <c r="A2117" s="91" t="s">
        <v>2891</v>
      </c>
      <c r="B2117" s="91" t="s">
        <v>2880</v>
      </c>
    </row>
    <row r="2118" spans="1:2" ht="15" x14ac:dyDescent="0.25">
      <c r="A2118" s="91" t="s">
        <v>2892</v>
      </c>
      <c r="B2118" s="91" t="s">
        <v>2880</v>
      </c>
    </row>
    <row r="2119" spans="1:2" ht="15" x14ac:dyDescent="0.25">
      <c r="A2119" s="91" t="s">
        <v>2893</v>
      </c>
      <c r="B2119" s="91" t="s">
        <v>2880</v>
      </c>
    </row>
    <row r="2120" spans="1:2" ht="15" x14ac:dyDescent="0.25">
      <c r="A2120" s="91" t="s">
        <v>2894</v>
      </c>
      <c r="B2120" s="91" t="s">
        <v>2880</v>
      </c>
    </row>
    <row r="2121" spans="1:2" ht="15" x14ac:dyDescent="0.25">
      <c r="A2121" s="91" t="s">
        <v>2895</v>
      </c>
      <c r="B2121" s="91" t="s">
        <v>2880</v>
      </c>
    </row>
    <row r="2122" spans="1:2" ht="15" x14ac:dyDescent="0.25">
      <c r="A2122" s="91" t="s">
        <v>2896</v>
      </c>
      <c r="B2122" s="91" t="s">
        <v>2880</v>
      </c>
    </row>
    <row r="2123" spans="1:2" ht="15" x14ac:dyDescent="0.25">
      <c r="A2123" s="91" t="s">
        <v>2897</v>
      </c>
      <c r="B2123" s="91" t="s">
        <v>2880</v>
      </c>
    </row>
    <row r="2124" spans="1:2" ht="15" x14ac:dyDescent="0.25">
      <c r="A2124" s="91" t="s">
        <v>2898</v>
      </c>
      <c r="B2124" s="91" t="s">
        <v>2880</v>
      </c>
    </row>
    <row r="2125" spans="1:2" ht="15" x14ac:dyDescent="0.25">
      <c r="A2125" s="91" t="s">
        <v>2899</v>
      </c>
      <c r="B2125" s="91" t="s">
        <v>2880</v>
      </c>
    </row>
    <row r="2126" spans="1:2" ht="15" x14ac:dyDescent="0.25">
      <c r="A2126" s="91" t="s">
        <v>2900</v>
      </c>
      <c r="B2126" s="91" t="s">
        <v>2880</v>
      </c>
    </row>
    <row r="2127" spans="1:2" ht="15" x14ac:dyDescent="0.25">
      <c r="A2127" s="91" t="s">
        <v>2901</v>
      </c>
      <c r="B2127" s="91" t="s">
        <v>2880</v>
      </c>
    </row>
    <row r="2128" spans="1:2" ht="15" x14ac:dyDescent="0.25">
      <c r="A2128" s="91" t="s">
        <v>2902</v>
      </c>
      <c r="B2128" s="91" t="s">
        <v>2880</v>
      </c>
    </row>
    <row r="2129" spans="1:2" ht="15" x14ac:dyDescent="0.25">
      <c r="A2129" s="91" t="s">
        <v>2903</v>
      </c>
      <c r="B2129" s="91" t="s">
        <v>2880</v>
      </c>
    </row>
    <row r="2130" spans="1:2" ht="15" x14ac:dyDescent="0.25">
      <c r="A2130" s="91" t="s">
        <v>2904</v>
      </c>
      <c r="B2130" s="91" t="s">
        <v>2880</v>
      </c>
    </row>
    <row r="2131" spans="1:2" ht="15" x14ac:dyDescent="0.25">
      <c r="A2131" s="91" t="s">
        <v>2905</v>
      </c>
      <c r="B2131" s="91" t="s">
        <v>2880</v>
      </c>
    </row>
    <row r="2132" spans="1:2" ht="15" x14ac:dyDescent="0.25">
      <c r="A2132" s="91" t="s">
        <v>2906</v>
      </c>
      <c r="B2132" s="91" t="s">
        <v>2880</v>
      </c>
    </row>
    <row r="2133" spans="1:2" ht="15" x14ac:dyDescent="0.25">
      <c r="A2133" s="91" t="s">
        <v>2907</v>
      </c>
      <c r="B2133" s="91" t="s">
        <v>2880</v>
      </c>
    </row>
    <row r="2134" spans="1:2" ht="15" x14ac:dyDescent="0.25">
      <c r="A2134" s="91" t="s">
        <v>2908</v>
      </c>
      <c r="B2134" s="91" t="s">
        <v>2880</v>
      </c>
    </row>
    <row r="2135" spans="1:2" ht="15" x14ac:dyDescent="0.25">
      <c r="A2135" s="91" t="s">
        <v>2909</v>
      </c>
      <c r="B2135" s="91" t="s">
        <v>2880</v>
      </c>
    </row>
    <row r="2136" spans="1:2" ht="15" x14ac:dyDescent="0.25">
      <c r="A2136" s="91" t="s">
        <v>2910</v>
      </c>
      <c r="B2136" s="91" t="s">
        <v>2880</v>
      </c>
    </row>
    <row r="2137" spans="1:2" ht="15" x14ac:dyDescent="0.25">
      <c r="A2137" s="91" t="s">
        <v>2911</v>
      </c>
      <c r="B2137" s="91" t="s">
        <v>2880</v>
      </c>
    </row>
    <row r="2138" spans="1:2" ht="15" x14ac:dyDescent="0.25">
      <c r="A2138" s="91" t="s">
        <v>2912</v>
      </c>
      <c r="B2138" s="91" t="s">
        <v>2880</v>
      </c>
    </row>
    <row r="2139" spans="1:2" ht="15" x14ac:dyDescent="0.25">
      <c r="A2139" s="91" t="s">
        <v>2913</v>
      </c>
      <c r="B2139" s="91" t="s">
        <v>2880</v>
      </c>
    </row>
    <row r="2140" spans="1:2" ht="15" x14ac:dyDescent="0.25">
      <c r="A2140" s="91" t="s">
        <v>2914</v>
      </c>
      <c r="B2140" s="91" t="s">
        <v>2880</v>
      </c>
    </row>
    <row r="2141" spans="1:2" ht="15" x14ac:dyDescent="0.25">
      <c r="A2141" s="91" t="s">
        <v>2915</v>
      </c>
      <c r="B2141" s="91" t="s">
        <v>2916</v>
      </c>
    </row>
    <row r="2142" spans="1:2" ht="15" x14ac:dyDescent="0.25">
      <c r="A2142" s="91" t="s">
        <v>2917</v>
      </c>
      <c r="B2142" s="91" t="s">
        <v>2880</v>
      </c>
    </row>
    <row r="2143" spans="1:2" ht="15" x14ac:dyDescent="0.25">
      <c r="A2143" s="91" t="s">
        <v>2918</v>
      </c>
      <c r="B2143" s="91" t="s">
        <v>2880</v>
      </c>
    </row>
    <row r="2144" spans="1:2" ht="15" x14ac:dyDescent="0.25">
      <c r="A2144" s="91" t="s">
        <v>2919</v>
      </c>
      <c r="B2144" s="91" t="s">
        <v>2920</v>
      </c>
    </row>
    <row r="2145" spans="1:2" ht="15" x14ac:dyDescent="0.25">
      <c r="A2145" s="91" t="s">
        <v>2921</v>
      </c>
      <c r="B2145" s="91" t="s">
        <v>2922</v>
      </c>
    </row>
    <row r="2146" spans="1:2" ht="15" x14ac:dyDescent="0.25">
      <c r="A2146" s="91" t="s">
        <v>2923</v>
      </c>
      <c r="B2146" s="91" t="s">
        <v>2922</v>
      </c>
    </row>
    <row r="2147" spans="1:2" ht="15" x14ac:dyDescent="0.25">
      <c r="A2147" s="91" t="s">
        <v>2924</v>
      </c>
      <c r="B2147" s="91" t="s">
        <v>2922</v>
      </c>
    </row>
    <row r="2148" spans="1:2" ht="15" x14ac:dyDescent="0.25">
      <c r="A2148" s="91" t="s">
        <v>2925</v>
      </c>
      <c r="B2148" s="91" t="s">
        <v>2926</v>
      </c>
    </row>
    <row r="2149" spans="1:2" ht="15" x14ac:dyDescent="0.25">
      <c r="A2149" s="91" t="s">
        <v>2927</v>
      </c>
      <c r="B2149" s="91" t="s">
        <v>2922</v>
      </c>
    </row>
    <row r="2150" spans="1:2" ht="15" x14ac:dyDescent="0.25">
      <c r="A2150" s="91" t="s">
        <v>2928</v>
      </c>
      <c r="B2150" s="91" t="s">
        <v>2922</v>
      </c>
    </row>
    <row r="2151" spans="1:2" ht="15" x14ac:dyDescent="0.25">
      <c r="A2151" s="91" t="s">
        <v>2929</v>
      </c>
      <c r="B2151" s="91" t="s">
        <v>2930</v>
      </c>
    </row>
    <row r="2152" spans="1:2" ht="15" x14ac:dyDescent="0.25">
      <c r="A2152" s="91" t="s">
        <v>2931</v>
      </c>
      <c r="B2152" s="91" t="s">
        <v>2920</v>
      </c>
    </row>
    <row r="2153" spans="1:2" ht="15" x14ac:dyDescent="0.25">
      <c r="A2153" s="91" t="s">
        <v>2932</v>
      </c>
      <c r="B2153" s="91" t="s">
        <v>2930</v>
      </c>
    </row>
    <row r="2154" spans="1:2" ht="15" x14ac:dyDescent="0.25">
      <c r="A2154" s="91" t="s">
        <v>2933</v>
      </c>
      <c r="B2154" s="91" t="s">
        <v>2930</v>
      </c>
    </row>
    <row r="2155" spans="1:2" ht="15" x14ac:dyDescent="0.25">
      <c r="A2155" s="91" t="s">
        <v>2934</v>
      </c>
      <c r="B2155" s="91" t="s">
        <v>2922</v>
      </c>
    </row>
    <row r="2156" spans="1:2" ht="15" x14ac:dyDescent="0.25">
      <c r="A2156" s="91" t="s">
        <v>2935</v>
      </c>
      <c r="B2156" s="91" t="s">
        <v>2880</v>
      </c>
    </row>
    <row r="2157" spans="1:2" ht="15" x14ac:dyDescent="0.25">
      <c r="A2157" s="91" t="s">
        <v>2936</v>
      </c>
      <c r="B2157" s="91" t="s">
        <v>2880</v>
      </c>
    </row>
    <row r="2158" spans="1:2" ht="15" x14ac:dyDescent="0.25">
      <c r="A2158" s="91" t="s">
        <v>2937</v>
      </c>
      <c r="B2158" s="91" t="s">
        <v>2880</v>
      </c>
    </row>
    <row r="2159" spans="1:2" ht="15" x14ac:dyDescent="0.25">
      <c r="A2159" s="91" t="s">
        <v>2938</v>
      </c>
      <c r="B2159" s="91" t="s">
        <v>2926</v>
      </c>
    </row>
    <row r="2160" spans="1:2" ht="15" x14ac:dyDescent="0.25">
      <c r="A2160" s="91" t="s">
        <v>2939</v>
      </c>
      <c r="B2160" s="91" t="s">
        <v>2940</v>
      </c>
    </row>
    <row r="2161" spans="1:2" ht="15" x14ac:dyDescent="0.25">
      <c r="A2161" s="91" t="s">
        <v>2941</v>
      </c>
      <c r="B2161" s="91" t="s">
        <v>2940</v>
      </c>
    </row>
    <row r="2162" spans="1:2" ht="15" x14ac:dyDescent="0.25">
      <c r="A2162" s="91" t="s">
        <v>2942</v>
      </c>
      <c r="B2162" s="91" t="s">
        <v>2940</v>
      </c>
    </row>
    <row r="2163" spans="1:2" ht="15" x14ac:dyDescent="0.25">
      <c r="A2163" s="91" t="s">
        <v>2943</v>
      </c>
      <c r="B2163" s="91" t="s">
        <v>2940</v>
      </c>
    </row>
    <row r="2164" spans="1:2" ht="15" x14ac:dyDescent="0.25">
      <c r="A2164" s="91" t="s">
        <v>2944</v>
      </c>
      <c r="B2164" s="91" t="s">
        <v>2940</v>
      </c>
    </row>
    <row r="2165" spans="1:2" ht="15" x14ac:dyDescent="0.25">
      <c r="A2165" s="91" t="s">
        <v>2945</v>
      </c>
      <c r="B2165" s="91" t="s">
        <v>2940</v>
      </c>
    </row>
    <row r="2166" spans="1:2" ht="15" x14ac:dyDescent="0.25">
      <c r="A2166" s="91" t="s">
        <v>2946</v>
      </c>
      <c r="B2166" s="91" t="s">
        <v>2940</v>
      </c>
    </row>
    <row r="2167" spans="1:2" ht="15" x14ac:dyDescent="0.25">
      <c r="A2167" s="91" t="s">
        <v>2947</v>
      </c>
      <c r="B2167" s="91" t="s">
        <v>2940</v>
      </c>
    </row>
    <row r="2168" spans="1:2" ht="15" x14ac:dyDescent="0.25">
      <c r="A2168" s="91" t="s">
        <v>2948</v>
      </c>
      <c r="B2168" s="91" t="s">
        <v>2940</v>
      </c>
    </row>
    <row r="2169" spans="1:2" ht="15" x14ac:dyDescent="0.25">
      <c r="A2169" s="91" t="s">
        <v>2949</v>
      </c>
      <c r="B2169" s="91" t="s">
        <v>2940</v>
      </c>
    </row>
    <row r="2170" spans="1:2" ht="15" x14ac:dyDescent="0.25">
      <c r="A2170" s="91" t="s">
        <v>2950</v>
      </c>
      <c r="B2170" s="91" t="s">
        <v>2940</v>
      </c>
    </row>
    <row r="2171" spans="1:2" ht="15" x14ac:dyDescent="0.25">
      <c r="A2171" s="91" t="s">
        <v>2951</v>
      </c>
      <c r="B2171" s="91" t="s">
        <v>2940</v>
      </c>
    </row>
    <row r="2172" spans="1:2" ht="15" x14ac:dyDescent="0.25">
      <c r="A2172" s="91" t="s">
        <v>2952</v>
      </c>
      <c r="B2172" s="91" t="s">
        <v>2940</v>
      </c>
    </row>
    <row r="2173" spans="1:2" ht="15" x14ac:dyDescent="0.25">
      <c r="A2173" s="91" t="s">
        <v>2953</v>
      </c>
      <c r="B2173" s="91" t="s">
        <v>2940</v>
      </c>
    </row>
    <row r="2174" spans="1:2" ht="15" x14ac:dyDescent="0.25">
      <c r="A2174" s="91" t="s">
        <v>2954</v>
      </c>
      <c r="B2174" s="91" t="s">
        <v>2940</v>
      </c>
    </row>
    <row r="2175" spans="1:2" ht="15" x14ac:dyDescent="0.25">
      <c r="A2175" s="91" t="s">
        <v>2955</v>
      </c>
      <c r="B2175" s="91" t="s">
        <v>2940</v>
      </c>
    </row>
    <row r="2176" spans="1:2" ht="15" x14ac:dyDescent="0.25">
      <c r="A2176" s="91" t="s">
        <v>2956</v>
      </c>
      <c r="B2176" s="91" t="s">
        <v>2940</v>
      </c>
    </row>
    <row r="2177" spans="1:2" ht="15" x14ac:dyDescent="0.25">
      <c r="A2177" s="91" t="s">
        <v>2957</v>
      </c>
      <c r="B2177" s="91" t="s">
        <v>2940</v>
      </c>
    </row>
    <row r="2178" spans="1:2" ht="15" x14ac:dyDescent="0.25">
      <c r="A2178" s="91" t="s">
        <v>2958</v>
      </c>
      <c r="B2178" s="91" t="s">
        <v>2940</v>
      </c>
    </row>
    <row r="2179" spans="1:2" ht="15" x14ac:dyDescent="0.25">
      <c r="A2179" s="91" t="s">
        <v>2959</v>
      </c>
      <c r="B2179" s="91" t="s">
        <v>2940</v>
      </c>
    </row>
    <row r="2180" spans="1:2" ht="15" x14ac:dyDescent="0.25">
      <c r="A2180" s="91" t="s">
        <v>2960</v>
      </c>
      <c r="B2180" s="91" t="s">
        <v>2940</v>
      </c>
    </row>
    <row r="2181" spans="1:2" ht="15" x14ac:dyDescent="0.25">
      <c r="A2181" s="91" t="s">
        <v>2961</v>
      </c>
      <c r="B2181" s="91" t="s">
        <v>2940</v>
      </c>
    </row>
    <row r="2182" spans="1:2" ht="15" x14ac:dyDescent="0.25">
      <c r="A2182" s="91" t="s">
        <v>2962</v>
      </c>
      <c r="B2182" s="91" t="s">
        <v>2940</v>
      </c>
    </row>
    <row r="2183" spans="1:2" ht="15" x14ac:dyDescent="0.25">
      <c r="A2183" s="91" t="s">
        <v>2963</v>
      </c>
      <c r="B2183" s="91" t="s">
        <v>2940</v>
      </c>
    </row>
    <row r="2184" spans="1:2" ht="15" x14ac:dyDescent="0.25">
      <c r="A2184" s="91" t="s">
        <v>2964</v>
      </c>
      <c r="B2184" s="91" t="s">
        <v>2940</v>
      </c>
    </row>
    <row r="2185" spans="1:2" ht="15" x14ac:dyDescent="0.25">
      <c r="A2185" s="91" t="s">
        <v>2965</v>
      </c>
      <c r="B2185" s="91" t="s">
        <v>2940</v>
      </c>
    </row>
    <row r="2186" spans="1:2" ht="15" x14ac:dyDescent="0.25">
      <c r="A2186" s="91" t="s">
        <v>2966</v>
      </c>
      <c r="B2186" s="91" t="s">
        <v>2940</v>
      </c>
    </row>
    <row r="2187" spans="1:2" ht="15" x14ac:dyDescent="0.25">
      <c r="A2187" s="91" t="s">
        <v>2967</v>
      </c>
      <c r="B2187" s="91" t="s">
        <v>2940</v>
      </c>
    </row>
    <row r="2188" spans="1:2" ht="15" x14ac:dyDescent="0.25">
      <c r="A2188" s="91" t="s">
        <v>2968</v>
      </c>
      <c r="B2188" s="91" t="s">
        <v>2940</v>
      </c>
    </row>
    <row r="2189" spans="1:2" ht="15" x14ac:dyDescent="0.25">
      <c r="A2189" s="91" t="s">
        <v>2969</v>
      </c>
      <c r="B2189" s="91" t="s">
        <v>2940</v>
      </c>
    </row>
    <row r="2190" spans="1:2" ht="15" x14ac:dyDescent="0.25">
      <c r="A2190" s="91" t="s">
        <v>2970</v>
      </c>
      <c r="B2190" s="91" t="s">
        <v>2940</v>
      </c>
    </row>
    <row r="2191" spans="1:2" ht="15" x14ac:dyDescent="0.25">
      <c r="A2191" s="91" t="s">
        <v>2971</v>
      </c>
      <c r="B2191" s="91" t="s">
        <v>2940</v>
      </c>
    </row>
    <row r="2192" spans="1:2" ht="15" x14ac:dyDescent="0.25">
      <c r="A2192" s="91" t="s">
        <v>2972</v>
      </c>
      <c r="B2192" s="91" t="s">
        <v>2940</v>
      </c>
    </row>
    <row r="2193" spans="1:2" ht="15" x14ac:dyDescent="0.25">
      <c r="A2193" s="91" t="s">
        <v>2973</v>
      </c>
      <c r="B2193" s="91" t="s">
        <v>2940</v>
      </c>
    </row>
    <row r="2194" spans="1:2" ht="15" x14ac:dyDescent="0.25">
      <c r="A2194" s="91" t="s">
        <v>2974</v>
      </c>
      <c r="B2194" s="91" t="s">
        <v>2940</v>
      </c>
    </row>
    <row r="2195" spans="1:2" ht="15" x14ac:dyDescent="0.25">
      <c r="A2195" s="91" t="s">
        <v>2975</v>
      </c>
      <c r="B2195" s="91" t="s">
        <v>2976</v>
      </c>
    </row>
    <row r="2196" spans="1:2" ht="15" x14ac:dyDescent="0.25">
      <c r="A2196" s="91" t="s">
        <v>2977</v>
      </c>
      <c r="B2196" s="91" t="s">
        <v>2976</v>
      </c>
    </row>
    <row r="2197" spans="1:2" ht="15" x14ac:dyDescent="0.25">
      <c r="A2197" s="91" t="s">
        <v>2978</v>
      </c>
      <c r="B2197" s="91" t="s">
        <v>2976</v>
      </c>
    </row>
    <row r="2198" spans="1:2" ht="15" x14ac:dyDescent="0.25">
      <c r="A2198" s="91" t="s">
        <v>2979</v>
      </c>
      <c r="B2198" s="91" t="s">
        <v>2976</v>
      </c>
    </row>
    <row r="2199" spans="1:2" ht="15" x14ac:dyDescent="0.25">
      <c r="A2199" s="91" t="s">
        <v>2980</v>
      </c>
      <c r="B2199" s="91" t="s">
        <v>2976</v>
      </c>
    </row>
    <row r="2200" spans="1:2" ht="15" x14ac:dyDescent="0.25">
      <c r="A2200" s="91" t="s">
        <v>2981</v>
      </c>
      <c r="B2200" s="91" t="s">
        <v>2976</v>
      </c>
    </row>
    <row r="2201" spans="1:2" ht="15" x14ac:dyDescent="0.25">
      <c r="A2201" s="91" t="s">
        <v>2982</v>
      </c>
      <c r="B2201" s="91" t="s">
        <v>2976</v>
      </c>
    </row>
    <row r="2202" spans="1:2" ht="15" x14ac:dyDescent="0.25">
      <c r="A2202" s="91" t="s">
        <v>2983</v>
      </c>
      <c r="B2202" s="91" t="s">
        <v>2976</v>
      </c>
    </row>
    <row r="2203" spans="1:2" ht="15" x14ac:dyDescent="0.25">
      <c r="A2203" s="91" t="s">
        <v>2984</v>
      </c>
      <c r="B2203" s="91" t="s">
        <v>2976</v>
      </c>
    </row>
    <row r="2204" spans="1:2" ht="15" x14ac:dyDescent="0.25">
      <c r="A2204" s="91" t="s">
        <v>2985</v>
      </c>
      <c r="B2204" s="91" t="s">
        <v>2986</v>
      </c>
    </row>
    <row r="2205" spans="1:2" ht="15" x14ac:dyDescent="0.25">
      <c r="A2205" s="91" t="s">
        <v>2987</v>
      </c>
      <c r="B2205" s="91" t="s">
        <v>2986</v>
      </c>
    </row>
    <row r="2206" spans="1:2" ht="15" x14ac:dyDescent="0.25">
      <c r="A2206" s="91" t="s">
        <v>2988</v>
      </c>
      <c r="B2206" s="91" t="s">
        <v>2989</v>
      </c>
    </row>
    <row r="2207" spans="1:2" ht="15" x14ac:dyDescent="0.25">
      <c r="A2207" s="91" t="s">
        <v>2990</v>
      </c>
      <c r="B2207" s="91" t="s">
        <v>2991</v>
      </c>
    </row>
    <row r="2208" spans="1:2" ht="15" x14ac:dyDescent="0.25">
      <c r="A2208" s="91" t="s">
        <v>2992</v>
      </c>
      <c r="B2208" s="91" t="s">
        <v>2993</v>
      </c>
    </row>
    <row r="2209" spans="1:2" ht="15" x14ac:dyDescent="0.25">
      <c r="A2209" s="91" t="s">
        <v>2994</v>
      </c>
      <c r="B2209" s="91" t="s">
        <v>2986</v>
      </c>
    </row>
    <row r="2210" spans="1:2" ht="15" x14ac:dyDescent="0.25">
      <c r="A2210" s="91" t="s">
        <v>2995</v>
      </c>
      <c r="B2210" s="91" t="s">
        <v>2996</v>
      </c>
    </row>
    <row r="2211" spans="1:2" ht="15" x14ac:dyDescent="0.25">
      <c r="A2211" s="91" t="s">
        <v>2997</v>
      </c>
      <c r="B2211" s="91" t="s">
        <v>2996</v>
      </c>
    </row>
    <row r="2212" spans="1:2" ht="15" x14ac:dyDescent="0.25">
      <c r="A2212" s="91" t="s">
        <v>2998</v>
      </c>
      <c r="B2212" s="91" t="s">
        <v>2996</v>
      </c>
    </row>
    <row r="2213" spans="1:2" ht="15" x14ac:dyDescent="0.25">
      <c r="A2213" s="91" t="s">
        <v>2999</v>
      </c>
      <c r="B2213" s="91" t="s">
        <v>2989</v>
      </c>
    </row>
    <row r="2214" spans="1:2" ht="15" x14ac:dyDescent="0.25">
      <c r="A2214" s="91" t="s">
        <v>3000</v>
      </c>
      <c r="B2214" s="91" t="s">
        <v>2993</v>
      </c>
    </row>
    <row r="2215" spans="1:2" ht="15" x14ac:dyDescent="0.25">
      <c r="A2215" s="91" t="s">
        <v>3001</v>
      </c>
      <c r="B2215" s="91" t="s">
        <v>2940</v>
      </c>
    </row>
    <row r="2216" spans="1:2" ht="15" x14ac:dyDescent="0.25">
      <c r="A2216" s="91" t="s">
        <v>3002</v>
      </c>
      <c r="B2216" s="91" t="s">
        <v>3003</v>
      </c>
    </row>
    <row r="2217" spans="1:2" ht="15" x14ac:dyDescent="0.25">
      <c r="A2217" s="91" t="s">
        <v>3004</v>
      </c>
      <c r="B2217" s="91" t="s">
        <v>3003</v>
      </c>
    </row>
    <row r="2218" spans="1:2" ht="15" x14ac:dyDescent="0.25">
      <c r="A2218" s="91" t="s">
        <v>3005</v>
      </c>
      <c r="B2218" s="91" t="s">
        <v>3003</v>
      </c>
    </row>
    <row r="2219" spans="1:2" ht="15" x14ac:dyDescent="0.25">
      <c r="A2219" s="91" t="s">
        <v>3006</v>
      </c>
      <c r="B2219" s="91" t="s">
        <v>3003</v>
      </c>
    </row>
    <row r="2220" spans="1:2" ht="15" x14ac:dyDescent="0.25">
      <c r="A2220" s="91" t="s">
        <v>3007</v>
      </c>
      <c r="B2220" s="91" t="s">
        <v>3008</v>
      </c>
    </row>
    <row r="2221" spans="1:2" ht="15" x14ac:dyDescent="0.25">
      <c r="A2221" s="91" t="s">
        <v>3009</v>
      </c>
      <c r="B2221" s="91" t="s">
        <v>3010</v>
      </c>
    </row>
    <row r="2222" spans="1:2" ht="15" x14ac:dyDescent="0.25">
      <c r="A2222" s="91" t="s">
        <v>3011</v>
      </c>
      <c r="B2222" s="91" t="s">
        <v>2940</v>
      </c>
    </row>
    <row r="2223" spans="1:2" ht="15" x14ac:dyDescent="0.25">
      <c r="A2223" s="91" t="s">
        <v>3012</v>
      </c>
      <c r="B2223" s="91" t="s">
        <v>2940</v>
      </c>
    </row>
    <row r="2224" spans="1:2" ht="15" x14ac:dyDescent="0.25">
      <c r="A2224" s="91" t="s">
        <v>3013</v>
      </c>
      <c r="B2224" s="91" t="s">
        <v>2940</v>
      </c>
    </row>
    <row r="2225" spans="1:2" ht="15" x14ac:dyDescent="0.25">
      <c r="A2225" s="91" t="s">
        <v>3014</v>
      </c>
      <c r="B2225" s="91" t="s">
        <v>2940</v>
      </c>
    </row>
    <row r="2226" spans="1:2" ht="15" x14ac:dyDescent="0.25">
      <c r="A2226" s="91" t="s">
        <v>3015</v>
      </c>
      <c r="B2226" s="91" t="s">
        <v>3010</v>
      </c>
    </row>
    <row r="2227" spans="1:2" ht="15" x14ac:dyDescent="0.25">
      <c r="A2227" s="91" t="s">
        <v>3016</v>
      </c>
      <c r="B2227" s="91" t="s">
        <v>2940</v>
      </c>
    </row>
    <row r="2228" spans="1:2" ht="15" x14ac:dyDescent="0.25">
      <c r="A2228" s="91" t="s">
        <v>3017</v>
      </c>
      <c r="B2228" s="91" t="s">
        <v>3010</v>
      </c>
    </row>
    <row r="2229" spans="1:2" ht="15" x14ac:dyDescent="0.25">
      <c r="A2229" s="91" t="s">
        <v>3018</v>
      </c>
      <c r="B2229" s="91" t="s">
        <v>3010</v>
      </c>
    </row>
    <row r="2230" spans="1:2" ht="15" x14ac:dyDescent="0.25">
      <c r="A2230" s="91" t="s">
        <v>3019</v>
      </c>
      <c r="B2230" s="91" t="s">
        <v>2940</v>
      </c>
    </row>
    <row r="2231" spans="1:2" ht="15" x14ac:dyDescent="0.25">
      <c r="A2231" s="91" t="s">
        <v>3020</v>
      </c>
      <c r="B2231" s="91" t="s">
        <v>2940</v>
      </c>
    </row>
    <row r="2232" spans="1:2" ht="15" x14ac:dyDescent="0.25">
      <c r="A2232" s="91" t="s">
        <v>3021</v>
      </c>
      <c r="B2232" s="91" t="s">
        <v>2976</v>
      </c>
    </row>
    <row r="2233" spans="1:2" ht="15" x14ac:dyDescent="0.25">
      <c r="A2233" s="91" t="s">
        <v>3022</v>
      </c>
      <c r="B2233" s="91" t="s">
        <v>2976</v>
      </c>
    </row>
    <row r="2234" spans="1:2" ht="15" x14ac:dyDescent="0.25">
      <c r="A2234" s="91" t="s">
        <v>3023</v>
      </c>
      <c r="B2234" s="91" t="s">
        <v>2976</v>
      </c>
    </row>
    <row r="2235" spans="1:2" ht="15" x14ac:dyDescent="0.25">
      <c r="A2235" s="91" t="s">
        <v>3024</v>
      </c>
      <c r="B2235" s="91" t="s">
        <v>2940</v>
      </c>
    </row>
    <row r="2236" spans="1:2" ht="15" x14ac:dyDescent="0.25">
      <c r="A2236" s="91" t="s">
        <v>3025</v>
      </c>
      <c r="B2236" s="91" t="s">
        <v>2940</v>
      </c>
    </row>
    <row r="2237" spans="1:2" ht="15" x14ac:dyDescent="0.25">
      <c r="A2237" s="91" t="s">
        <v>3026</v>
      </c>
      <c r="B2237" s="91" t="s">
        <v>2940</v>
      </c>
    </row>
    <row r="2238" spans="1:2" ht="15" x14ac:dyDescent="0.25">
      <c r="A2238" s="91" t="s">
        <v>3027</v>
      </c>
      <c r="B2238" s="91" t="s">
        <v>2940</v>
      </c>
    </row>
    <row r="2239" spans="1:2" ht="15" x14ac:dyDescent="0.25">
      <c r="A2239" s="91" t="s">
        <v>3028</v>
      </c>
      <c r="B2239" s="91" t="s">
        <v>3003</v>
      </c>
    </row>
    <row r="2240" spans="1:2" ht="15" x14ac:dyDescent="0.25">
      <c r="A2240" s="91" t="s">
        <v>3029</v>
      </c>
      <c r="B2240" s="91" t="s">
        <v>2986</v>
      </c>
    </row>
    <row r="2241" spans="1:2" ht="15" x14ac:dyDescent="0.25">
      <c r="A2241" s="91" t="s">
        <v>3030</v>
      </c>
      <c r="B2241" s="91" t="s">
        <v>2996</v>
      </c>
    </row>
    <row r="2242" spans="1:2" ht="15" x14ac:dyDescent="0.25">
      <c r="A2242" s="91" t="s">
        <v>3031</v>
      </c>
      <c r="B2242" s="91" t="s">
        <v>2940</v>
      </c>
    </row>
    <row r="2243" spans="1:2" ht="15" x14ac:dyDescent="0.25">
      <c r="A2243" s="91" t="s">
        <v>3032</v>
      </c>
      <c r="B2243" s="91" t="s">
        <v>3033</v>
      </c>
    </row>
    <row r="2244" spans="1:2" ht="15" x14ac:dyDescent="0.25">
      <c r="A2244" s="91" t="s">
        <v>3034</v>
      </c>
      <c r="B2244" s="91" t="s">
        <v>3035</v>
      </c>
    </row>
    <row r="2245" spans="1:2" ht="15" x14ac:dyDescent="0.25">
      <c r="A2245" s="91" t="s">
        <v>3036</v>
      </c>
      <c r="B2245" s="91" t="s">
        <v>3033</v>
      </c>
    </row>
    <row r="2246" spans="1:2" ht="15" x14ac:dyDescent="0.25">
      <c r="A2246" s="91" t="s">
        <v>3037</v>
      </c>
      <c r="B2246" s="91" t="s">
        <v>3033</v>
      </c>
    </row>
    <row r="2247" spans="1:2" ht="15" x14ac:dyDescent="0.25">
      <c r="A2247" s="91" t="s">
        <v>3038</v>
      </c>
      <c r="B2247" s="91" t="s">
        <v>3033</v>
      </c>
    </row>
    <row r="2248" spans="1:2" ht="15" x14ac:dyDescent="0.25">
      <c r="A2248" s="91" t="s">
        <v>3039</v>
      </c>
      <c r="B2248" s="91" t="s">
        <v>3040</v>
      </c>
    </row>
    <row r="2249" spans="1:2" ht="15" x14ac:dyDescent="0.25">
      <c r="A2249" s="91" t="s">
        <v>3041</v>
      </c>
      <c r="B2249" s="91" t="s">
        <v>3040</v>
      </c>
    </row>
    <row r="2250" spans="1:2" ht="15" x14ac:dyDescent="0.25">
      <c r="A2250" s="91" t="s">
        <v>3042</v>
      </c>
      <c r="B2250" s="91" t="s">
        <v>3043</v>
      </c>
    </row>
    <row r="2251" spans="1:2" ht="15" x14ac:dyDescent="0.25">
      <c r="A2251" s="91" t="s">
        <v>3044</v>
      </c>
      <c r="B2251" s="91" t="s">
        <v>3043</v>
      </c>
    </row>
    <row r="2252" spans="1:2" ht="15" x14ac:dyDescent="0.25">
      <c r="A2252" s="91" t="s">
        <v>3045</v>
      </c>
      <c r="B2252" s="91" t="s">
        <v>3046</v>
      </c>
    </row>
    <row r="2253" spans="1:2" ht="15" x14ac:dyDescent="0.25">
      <c r="A2253" s="91" t="s">
        <v>3047</v>
      </c>
      <c r="B2253" s="91" t="s">
        <v>3043</v>
      </c>
    </row>
    <row r="2254" spans="1:2" ht="15" x14ac:dyDescent="0.25">
      <c r="A2254" s="91" t="s">
        <v>3048</v>
      </c>
      <c r="B2254" s="91" t="s">
        <v>3033</v>
      </c>
    </row>
    <row r="2255" spans="1:2" ht="15" x14ac:dyDescent="0.25">
      <c r="A2255" s="91" t="s">
        <v>3049</v>
      </c>
      <c r="B2255" s="91" t="s">
        <v>3050</v>
      </c>
    </row>
    <row r="2256" spans="1:2" ht="15" x14ac:dyDescent="0.25">
      <c r="A2256" s="91" t="s">
        <v>3051</v>
      </c>
      <c r="B2256" s="91" t="s">
        <v>3052</v>
      </c>
    </row>
    <row r="2257" spans="1:2" ht="15" x14ac:dyDescent="0.25">
      <c r="A2257" s="91" t="s">
        <v>3053</v>
      </c>
      <c r="B2257" s="91" t="s">
        <v>3054</v>
      </c>
    </row>
    <row r="2258" spans="1:2" ht="15" x14ac:dyDescent="0.25">
      <c r="A2258" s="91" t="s">
        <v>3055</v>
      </c>
      <c r="B2258" s="91" t="s">
        <v>3056</v>
      </c>
    </row>
    <row r="2259" spans="1:2" ht="15" x14ac:dyDescent="0.25">
      <c r="A2259" s="91" t="s">
        <v>3057</v>
      </c>
      <c r="B2259" s="91" t="s">
        <v>3058</v>
      </c>
    </row>
    <row r="2260" spans="1:2" ht="15" x14ac:dyDescent="0.25">
      <c r="A2260" s="91" t="s">
        <v>3059</v>
      </c>
      <c r="B2260" s="91" t="s">
        <v>3060</v>
      </c>
    </row>
    <row r="2261" spans="1:2" ht="15" x14ac:dyDescent="0.25">
      <c r="A2261" s="91" t="s">
        <v>3061</v>
      </c>
      <c r="B2261" s="91" t="s">
        <v>3062</v>
      </c>
    </row>
    <row r="2262" spans="1:2" ht="15" x14ac:dyDescent="0.25">
      <c r="A2262" s="91" t="s">
        <v>3063</v>
      </c>
      <c r="B2262" s="91" t="s">
        <v>3064</v>
      </c>
    </row>
    <row r="2263" spans="1:2" ht="15" x14ac:dyDescent="0.25">
      <c r="A2263" s="91" t="s">
        <v>3065</v>
      </c>
      <c r="B2263" s="91" t="s">
        <v>3056</v>
      </c>
    </row>
    <row r="2264" spans="1:2" ht="15" x14ac:dyDescent="0.25">
      <c r="A2264" s="91" t="s">
        <v>3066</v>
      </c>
      <c r="B2264" s="91" t="s">
        <v>3067</v>
      </c>
    </row>
    <row r="2265" spans="1:2" ht="15" x14ac:dyDescent="0.25">
      <c r="A2265" s="91" t="s">
        <v>3068</v>
      </c>
      <c r="B2265" s="91" t="s">
        <v>3069</v>
      </c>
    </row>
    <row r="2266" spans="1:2" ht="15" x14ac:dyDescent="0.25">
      <c r="A2266" s="91" t="s">
        <v>3070</v>
      </c>
      <c r="B2266" s="91" t="s">
        <v>3071</v>
      </c>
    </row>
    <row r="2267" spans="1:2" ht="15" x14ac:dyDescent="0.25">
      <c r="A2267" s="91" t="s">
        <v>3072</v>
      </c>
      <c r="B2267" s="91" t="s">
        <v>3073</v>
      </c>
    </row>
    <row r="2268" spans="1:2" ht="15" x14ac:dyDescent="0.25">
      <c r="A2268" s="91" t="s">
        <v>3074</v>
      </c>
      <c r="B2268" s="91" t="s">
        <v>3075</v>
      </c>
    </row>
    <row r="2269" spans="1:2" ht="15" x14ac:dyDescent="0.25">
      <c r="A2269" s="91" t="s">
        <v>3076</v>
      </c>
      <c r="B2269" s="91" t="s">
        <v>3077</v>
      </c>
    </row>
    <row r="2270" spans="1:2" ht="15" x14ac:dyDescent="0.25">
      <c r="A2270" s="91" t="s">
        <v>3078</v>
      </c>
      <c r="B2270" s="91" t="s">
        <v>3067</v>
      </c>
    </row>
    <row r="2271" spans="1:2" ht="15" x14ac:dyDescent="0.25">
      <c r="A2271" s="91" t="s">
        <v>3079</v>
      </c>
      <c r="B2271" s="91" t="s">
        <v>3080</v>
      </c>
    </row>
    <row r="2272" spans="1:2" ht="15" x14ac:dyDescent="0.25">
      <c r="A2272" s="91" t="s">
        <v>3081</v>
      </c>
      <c r="B2272" s="91" t="s">
        <v>3080</v>
      </c>
    </row>
    <row r="2273" spans="1:2" ht="15" x14ac:dyDescent="0.25">
      <c r="A2273" s="91" t="s">
        <v>3082</v>
      </c>
      <c r="B2273" s="91" t="s">
        <v>3083</v>
      </c>
    </row>
    <row r="2274" spans="1:2" ht="15" x14ac:dyDescent="0.25">
      <c r="A2274" s="91" t="s">
        <v>3084</v>
      </c>
      <c r="B2274" s="91" t="s">
        <v>3085</v>
      </c>
    </row>
    <row r="2275" spans="1:2" ht="15" x14ac:dyDescent="0.25">
      <c r="A2275" s="91" t="s">
        <v>3086</v>
      </c>
      <c r="B2275" s="91" t="s">
        <v>3087</v>
      </c>
    </row>
    <row r="2276" spans="1:2" ht="15" x14ac:dyDescent="0.25">
      <c r="A2276" s="91" t="s">
        <v>3088</v>
      </c>
      <c r="B2276" s="91" t="s">
        <v>3089</v>
      </c>
    </row>
    <row r="2277" spans="1:2" ht="15" x14ac:dyDescent="0.25">
      <c r="A2277" s="91" t="s">
        <v>3090</v>
      </c>
      <c r="B2277" s="91" t="s">
        <v>3091</v>
      </c>
    </row>
    <row r="2278" spans="1:2" ht="15" x14ac:dyDescent="0.25">
      <c r="A2278" s="91" t="s">
        <v>3092</v>
      </c>
      <c r="B2278" s="91" t="s">
        <v>3093</v>
      </c>
    </row>
    <row r="2279" spans="1:2" ht="15" x14ac:dyDescent="0.25">
      <c r="A2279" s="91" t="s">
        <v>3094</v>
      </c>
      <c r="B2279" s="91" t="s">
        <v>3095</v>
      </c>
    </row>
    <row r="2280" spans="1:2" ht="15" x14ac:dyDescent="0.25">
      <c r="A2280" s="91" t="s">
        <v>3096</v>
      </c>
      <c r="B2280" s="91" t="s">
        <v>3093</v>
      </c>
    </row>
    <row r="2281" spans="1:2" ht="15" x14ac:dyDescent="0.25">
      <c r="A2281" s="91" t="s">
        <v>3097</v>
      </c>
      <c r="B2281" s="91" t="s">
        <v>3098</v>
      </c>
    </row>
    <row r="2282" spans="1:2" ht="15" x14ac:dyDescent="0.25">
      <c r="A2282" s="91" t="s">
        <v>3099</v>
      </c>
      <c r="B2282" s="91" t="s">
        <v>3098</v>
      </c>
    </row>
    <row r="2283" spans="1:2" ht="15" x14ac:dyDescent="0.25">
      <c r="A2283" s="91" t="s">
        <v>3100</v>
      </c>
      <c r="B2283" s="91" t="s">
        <v>3101</v>
      </c>
    </row>
    <row r="2284" spans="1:2" ht="15" x14ac:dyDescent="0.25">
      <c r="A2284" s="91" t="s">
        <v>3102</v>
      </c>
      <c r="B2284" s="91" t="s">
        <v>3103</v>
      </c>
    </row>
    <row r="2285" spans="1:2" ht="15" x14ac:dyDescent="0.25">
      <c r="A2285" s="91" t="s">
        <v>3104</v>
      </c>
      <c r="B2285" s="91" t="s">
        <v>3105</v>
      </c>
    </row>
    <row r="2286" spans="1:2" ht="15" x14ac:dyDescent="0.25">
      <c r="A2286" s="91" t="s">
        <v>3106</v>
      </c>
      <c r="B2286" s="91" t="s">
        <v>3107</v>
      </c>
    </row>
    <row r="2287" spans="1:2" ht="15" x14ac:dyDescent="0.25">
      <c r="A2287" s="91" t="s">
        <v>3108</v>
      </c>
      <c r="B2287" s="91" t="s">
        <v>3107</v>
      </c>
    </row>
    <row r="2288" spans="1:2" ht="15" x14ac:dyDescent="0.25">
      <c r="A2288" s="91" t="s">
        <v>3109</v>
      </c>
      <c r="B2288" s="91" t="s">
        <v>3110</v>
      </c>
    </row>
    <row r="2289" spans="1:2" ht="15" x14ac:dyDescent="0.25">
      <c r="A2289" s="91" t="s">
        <v>3111</v>
      </c>
      <c r="B2289" s="91" t="s">
        <v>3112</v>
      </c>
    </row>
    <row r="2290" spans="1:2" ht="15" x14ac:dyDescent="0.25">
      <c r="A2290" s="91" t="s">
        <v>3113</v>
      </c>
      <c r="B2290" s="91" t="s">
        <v>3114</v>
      </c>
    </row>
    <row r="2291" spans="1:2" ht="15" x14ac:dyDescent="0.25">
      <c r="A2291" s="91" t="s">
        <v>3115</v>
      </c>
      <c r="B2291" s="91" t="s">
        <v>3116</v>
      </c>
    </row>
    <row r="2292" spans="1:2" ht="15" x14ac:dyDescent="0.25">
      <c r="A2292" s="91" t="s">
        <v>3117</v>
      </c>
      <c r="B2292" s="91" t="s">
        <v>3118</v>
      </c>
    </row>
    <row r="2293" spans="1:2" ht="15" x14ac:dyDescent="0.25">
      <c r="A2293" s="91" t="s">
        <v>3119</v>
      </c>
      <c r="B2293" s="91" t="s">
        <v>3120</v>
      </c>
    </row>
    <row r="2294" spans="1:2" ht="15" x14ac:dyDescent="0.25">
      <c r="A2294" s="91" t="s">
        <v>3121</v>
      </c>
      <c r="B2294" s="91" t="s">
        <v>3122</v>
      </c>
    </row>
    <row r="2295" spans="1:2" ht="15" x14ac:dyDescent="0.25">
      <c r="A2295" s="91" t="s">
        <v>3123</v>
      </c>
      <c r="B2295" s="91" t="s">
        <v>3114</v>
      </c>
    </row>
    <row r="2296" spans="1:2" ht="15" x14ac:dyDescent="0.25">
      <c r="A2296" s="91" t="s">
        <v>3124</v>
      </c>
      <c r="B2296" s="91" t="s">
        <v>3122</v>
      </c>
    </row>
    <row r="2297" spans="1:2" ht="15" x14ac:dyDescent="0.25">
      <c r="A2297" s="91" t="s">
        <v>3125</v>
      </c>
      <c r="B2297" s="91" t="s">
        <v>3126</v>
      </c>
    </row>
    <row r="2298" spans="1:2" ht="15" x14ac:dyDescent="0.25">
      <c r="A2298" s="91" t="s">
        <v>3127</v>
      </c>
      <c r="B2298" s="91" t="s">
        <v>3128</v>
      </c>
    </row>
    <row r="2299" spans="1:2" ht="15" x14ac:dyDescent="0.25">
      <c r="A2299" s="91" t="s">
        <v>3129</v>
      </c>
      <c r="B2299" s="91" t="s">
        <v>3130</v>
      </c>
    </row>
    <row r="2300" spans="1:2" ht="15" x14ac:dyDescent="0.25">
      <c r="A2300" s="91" t="s">
        <v>3131</v>
      </c>
      <c r="B2300" s="91" t="s">
        <v>3132</v>
      </c>
    </row>
    <row r="2301" spans="1:2" ht="15" x14ac:dyDescent="0.25">
      <c r="A2301" s="91" t="s">
        <v>3133</v>
      </c>
      <c r="B2301" s="91" t="s">
        <v>3134</v>
      </c>
    </row>
    <row r="2302" spans="1:2" ht="15" x14ac:dyDescent="0.25">
      <c r="A2302" s="91" t="s">
        <v>3135</v>
      </c>
      <c r="B2302" s="91" t="s">
        <v>3136</v>
      </c>
    </row>
    <row r="2303" spans="1:2" ht="15" x14ac:dyDescent="0.25">
      <c r="A2303" s="91" t="s">
        <v>3137</v>
      </c>
      <c r="B2303" s="91" t="s">
        <v>3138</v>
      </c>
    </row>
    <row r="2304" spans="1:2" ht="15" x14ac:dyDescent="0.25">
      <c r="A2304" s="91" t="s">
        <v>3139</v>
      </c>
      <c r="B2304" s="91" t="s">
        <v>3140</v>
      </c>
    </row>
    <row r="2305" spans="1:2" ht="15" x14ac:dyDescent="0.25">
      <c r="A2305" s="91" t="s">
        <v>3141</v>
      </c>
      <c r="B2305" s="91" t="s">
        <v>3142</v>
      </c>
    </row>
    <row r="2306" spans="1:2" ht="15" x14ac:dyDescent="0.25">
      <c r="A2306" s="91" t="s">
        <v>3143</v>
      </c>
      <c r="B2306" s="91" t="s">
        <v>3144</v>
      </c>
    </row>
    <row r="2307" spans="1:2" ht="15" x14ac:dyDescent="0.25">
      <c r="A2307" s="91" t="s">
        <v>3145</v>
      </c>
      <c r="B2307" s="91" t="s">
        <v>3146</v>
      </c>
    </row>
    <row r="2308" spans="1:2" ht="15" x14ac:dyDescent="0.25">
      <c r="A2308" s="91" t="s">
        <v>3147</v>
      </c>
      <c r="B2308" s="91" t="s">
        <v>3148</v>
      </c>
    </row>
    <row r="2309" spans="1:2" ht="15" x14ac:dyDescent="0.25">
      <c r="A2309" s="91" t="s">
        <v>3149</v>
      </c>
      <c r="B2309" s="91" t="s">
        <v>3128</v>
      </c>
    </row>
    <row r="2310" spans="1:2" ht="15" x14ac:dyDescent="0.25">
      <c r="A2310" s="91" t="s">
        <v>3150</v>
      </c>
      <c r="B2310" s="91" t="s">
        <v>3128</v>
      </c>
    </row>
    <row r="2311" spans="1:2" ht="15" x14ac:dyDescent="0.25">
      <c r="A2311" s="91" t="s">
        <v>3151</v>
      </c>
      <c r="B2311" s="91" t="s">
        <v>3146</v>
      </c>
    </row>
    <row r="2312" spans="1:2" ht="15" x14ac:dyDescent="0.25">
      <c r="A2312" s="91" t="s">
        <v>3152</v>
      </c>
      <c r="B2312" s="91" t="s">
        <v>3138</v>
      </c>
    </row>
    <row r="2313" spans="1:2" ht="15" x14ac:dyDescent="0.25">
      <c r="A2313" s="91" t="s">
        <v>3153</v>
      </c>
      <c r="B2313" s="91" t="s">
        <v>3148</v>
      </c>
    </row>
    <row r="2314" spans="1:2" ht="15" x14ac:dyDescent="0.25">
      <c r="A2314" s="91" t="s">
        <v>3154</v>
      </c>
      <c r="B2314" s="91" t="s">
        <v>3130</v>
      </c>
    </row>
    <row r="2315" spans="1:2" ht="15" x14ac:dyDescent="0.25">
      <c r="A2315" s="91" t="s">
        <v>3155</v>
      </c>
      <c r="B2315" s="91" t="s">
        <v>3132</v>
      </c>
    </row>
    <row r="2316" spans="1:2" ht="15" x14ac:dyDescent="0.25">
      <c r="A2316" s="91" t="s">
        <v>3156</v>
      </c>
      <c r="B2316" s="91" t="s">
        <v>3157</v>
      </c>
    </row>
    <row r="2317" spans="1:2" ht="15" x14ac:dyDescent="0.25">
      <c r="A2317" s="91" t="s">
        <v>3158</v>
      </c>
      <c r="B2317" s="91" t="s">
        <v>3157</v>
      </c>
    </row>
    <row r="2318" spans="1:2" ht="15" x14ac:dyDescent="0.25">
      <c r="A2318" s="91" t="s">
        <v>3159</v>
      </c>
      <c r="B2318" s="91" t="s">
        <v>3157</v>
      </c>
    </row>
    <row r="2319" spans="1:2" ht="15" x14ac:dyDescent="0.25">
      <c r="A2319" s="91" t="s">
        <v>3160</v>
      </c>
      <c r="B2319" s="91" t="s">
        <v>3157</v>
      </c>
    </row>
    <row r="2320" spans="1:2" ht="15" x14ac:dyDescent="0.25">
      <c r="A2320" s="91" t="s">
        <v>3161</v>
      </c>
      <c r="B2320" s="91" t="s">
        <v>3157</v>
      </c>
    </row>
    <row r="2321" spans="1:2" ht="15" x14ac:dyDescent="0.25">
      <c r="A2321" s="91" t="s">
        <v>3162</v>
      </c>
      <c r="B2321" s="91" t="s">
        <v>3157</v>
      </c>
    </row>
    <row r="2322" spans="1:2" ht="15" x14ac:dyDescent="0.25">
      <c r="A2322" s="91" t="s">
        <v>3163</v>
      </c>
      <c r="B2322" s="91" t="s">
        <v>3164</v>
      </c>
    </row>
    <row r="2323" spans="1:2" ht="15" x14ac:dyDescent="0.25">
      <c r="A2323" s="91" t="s">
        <v>3165</v>
      </c>
      <c r="B2323" s="91" t="s">
        <v>3164</v>
      </c>
    </row>
    <row r="2324" spans="1:2" ht="15" x14ac:dyDescent="0.25">
      <c r="A2324" s="91" t="s">
        <v>3166</v>
      </c>
      <c r="B2324" s="91" t="s">
        <v>3157</v>
      </c>
    </row>
    <row r="2325" spans="1:2" ht="15" x14ac:dyDescent="0.25">
      <c r="A2325" s="91" t="s">
        <v>3167</v>
      </c>
      <c r="B2325" s="91" t="s">
        <v>3157</v>
      </c>
    </row>
    <row r="2326" spans="1:2" ht="15" x14ac:dyDescent="0.25">
      <c r="A2326" s="91" t="s">
        <v>3168</v>
      </c>
      <c r="B2326" s="91" t="s">
        <v>3157</v>
      </c>
    </row>
    <row r="2327" spans="1:2" ht="15" x14ac:dyDescent="0.25">
      <c r="A2327" s="91" t="s">
        <v>3169</v>
      </c>
      <c r="B2327" s="91" t="s">
        <v>3157</v>
      </c>
    </row>
    <row r="2328" spans="1:2" ht="15" x14ac:dyDescent="0.25">
      <c r="A2328" s="91" t="s">
        <v>3170</v>
      </c>
      <c r="B2328" s="91" t="s">
        <v>3157</v>
      </c>
    </row>
    <row r="2329" spans="1:2" ht="15" x14ac:dyDescent="0.25">
      <c r="A2329" s="91" t="s">
        <v>3171</v>
      </c>
      <c r="B2329" s="91" t="s">
        <v>3157</v>
      </c>
    </row>
    <row r="2330" spans="1:2" ht="15" x14ac:dyDescent="0.25">
      <c r="A2330" s="91" t="s">
        <v>3172</v>
      </c>
      <c r="B2330" s="91" t="s">
        <v>3157</v>
      </c>
    </row>
    <row r="2331" spans="1:2" ht="15" x14ac:dyDescent="0.25">
      <c r="A2331" s="91" t="s">
        <v>3173</v>
      </c>
      <c r="B2331" s="91" t="s">
        <v>3157</v>
      </c>
    </row>
    <row r="2332" spans="1:2" ht="15" x14ac:dyDescent="0.25">
      <c r="A2332" s="91" t="s">
        <v>3174</v>
      </c>
      <c r="B2332" s="91" t="s">
        <v>3157</v>
      </c>
    </row>
    <row r="2333" spans="1:2" ht="15" x14ac:dyDescent="0.25">
      <c r="A2333" s="91" t="s">
        <v>3175</v>
      </c>
      <c r="B2333" s="91" t="s">
        <v>3157</v>
      </c>
    </row>
    <row r="2334" spans="1:2" ht="15" x14ac:dyDescent="0.25">
      <c r="A2334" s="91" t="s">
        <v>3176</v>
      </c>
      <c r="B2334" s="91" t="s">
        <v>3157</v>
      </c>
    </row>
    <row r="2335" spans="1:2" ht="15" x14ac:dyDescent="0.25">
      <c r="A2335" s="91" t="s">
        <v>3177</v>
      </c>
      <c r="B2335" s="91" t="s">
        <v>3157</v>
      </c>
    </row>
    <row r="2336" spans="1:2" ht="15" x14ac:dyDescent="0.25">
      <c r="A2336" s="91" t="s">
        <v>3178</v>
      </c>
      <c r="B2336" s="91" t="s">
        <v>3157</v>
      </c>
    </row>
    <row r="2337" spans="1:2" ht="15" x14ac:dyDescent="0.25">
      <c r="A2337" s="91" t="s">
        <v>3179</v>
      </c>
      <c r="B2337" s="91" t="s">
        <v>3157</v>
      </c>
    </row>
    <row r="2338" spans="1:2" ht="15" x14ac:dyDescent="0.25">
      <c r="A2338" s="91" t="s">
        <v>3180</v>
      </c>
      <c r="B2338" s="91" t="s">
        <v>3157</v>
      </c>
    </row>
    <row r="2339" spans="1:2" ht="15" x14ac:dyDescent="0.25">
      <c r="A2339" s="91" t="s">
        <v>3181</v>
      </c>
      <c r="B2339" s="91" t="s">
        <v>3157</v>
      </c>
    </row>
    <row r="2340" spans="1:2" ht="15" x14ac:dyDescent="0.25">
      <c r="A2340" s="91" t="s">
        <v>3182</v>
      </c>
      <c r="B2340" s="91" t="s">
        <v>3157</v>
      </c>
    </row>
    <row r="2341" spans="1:2" ht="15" x14ac:dyDescent="0.25">
      <c r="A2341" s="91" t="s">
        <v>3183</v>
      </c>
      <c r="B2341" s="91" t="s">
        <v>3157</v>
      </c>
    </row>
    <row r="2342" spans="1:2" ht="15" x14ac:dyDescent="0.25">
      <c r="A2342" s="91" t="s">
        <v>3184</v>
      </c>
      <c r="B2342" s="91" t="s">
        <v>3185</v>
      </c>
    </row>
    <row r="2343" spans="1:2" ht="15" x14ac:dyDescent="0.25">
      <c r="A2343" s="91" t="s">
        <v>3186</v>
      </c>
      <c r="B2343" s="91" t="s">
        <v>3185</v>
      </c>
    </row>
    <row r="2344" spans="1:2" ht="15" x14ac:dyDescent="0.25">
      <c r="A2344" s="91" t="s">
        <v>3187</v>
      </c>
      <c r="B2344" s="91" t="s">
        <v>3188</v>
      </c>
    </row>
    <row r="2345" spans="1:2" ht="15" x14ac:dyDescent="0.25">
      <c r="A2345" s="91" t="s">
        <v>3189</v>
      </c>
      <c r="B2345" s="91" t="s">
        <v>3190</v>
      </c>
    </row>
    <row r="2346" spans="1:2" ht="15" x14ac:dyDescent="0.25">
      <c r="A2346" s="91" t="s">
        <v>3191</v>
      </c>
      <c r="B2346" s="91" t="s">
        <v>3185</v>
      </c>
    </row>
    <row r="2347" spans="1:2" ht="15" x14ac:dyDescent="0.25">
      <c r="A2347" s="91" t="s">
        <v>3192</v>
      </c>
      <c r="B2347" s="91" t="s">
        <v>3193</v>
      </c>
    </row>
    <row r="2348" spans="1:2" ht="15" x14ac:dyDescent="0.25">
      <c r="A2348" s="91" t="s">
        <v>3194</v>
      </c>
      <c r="B2348" s="91" t="s">
        <v>3157</v>
      </c>
    </row>
    <row r="2349" spans="1:2" ht="15" x14ac:dyDescent="0.25">
      <c r="A2349" s="91" t="s">
        <v>3195</v>
      </c>
      <c r="B2349" s="91" t="s">
        <v>3157</v>
      </c>
    </row>
    <row r="2350" spans="1:2" ht="15" x14ac:dyDescent="0.25">
      <c r="A2350" s="91" t="s">
        <v>3196</v>
      </c>
      <c r="B2350" s="91" t="s">
        <v>3157</v>
      </c>
    </row>
    <row r="2351" spans="1:2" ht="15" x14ac:dyDescent="0.25">
      <c r="A2351" s="91" t="s">
        <v>3197</v>
      </c>
      <c r="B2351" s="91" t="s">
        <v>3185</v>
      </c>
    </row>
    <row r="2352" spans="1:2" ht="15" x14ac:dyDescent="0.25">
      <c r="A2352" s="91" t="s">
        <v>3198</v>
      </c>
      <c r="B2352" s="91" t="s">
        <v>3199</v>
      </c>
    </row>
    <row r="2353" spans="1:2" ht="15" x14ac:dyDescent="0.25">
      <c r="A2353" s="91" t="s">
        <v>3200</v>
      </c>
      <c r="B2353" s="91" t="s">
        <v>3199</v>
      </c>
    </row>
    <row r="2354" spans="1:2" ht="15" x14ac:dyDescent="0.25">
      <c r="A2354" s="91" t="s">
        <v>3201</v>
      </c>
      <c r="B2354" s="91" t="s">
        <v>3202</v>
      </c>
    </row>
    <row r="2355" spans="1:2" ht="15" x14ac:dyDescent="0.25">
      <c r="A2355" s="91" t="s">
        <v>3203</v>
      </c>
      <c r="B2355" s="91" t="s">
        <v>3204</v>
      </c>
    </row>
    <row r="2356" spans="1:2" ht="15" x14ac:dyDescent="0.25">
      <c r="A2356" s="91" t="s">
        <v>3205</v>
      </c>
      <c r="B2356" s="91" t="s">
        <v>3199</v>
      </c>
    </row>
    <row r="2357" spans="1:2" ht="15" x14ac:dyDescent="0.25">
      <c r="A2357" s="91" t="s">
        <v>3206</v>
      </c>
      <c r="B2357" s="91" t="s">
        <v>3199</v>
      </c>
    </row>
    <row r="2358" spans="1:2" ht="15" x14ac:dyDescent="0.25">
      <c r="A2358" s="91" t="s">
        <v>3207</v>
      </c>
      <c r="B2358" s="91" t="s">
        <v>3199</v>
      </c>
    </row>
    <row r="2359" spans="1:2" ht="15" x14ac:dyDescent="0.25">
      <c r="A2359" s="91" t="s">
        <v>3208</v>
      </c>
      <c r="B2359" s="91" t="s">
        <v>3209</v>
      </c>
    </row>
    <row r="2360" spans="1:2" ht="15" x14ac:dyDescent="0.25">
      <c r="A2360" s="91" t="s">
        <v>3210</v>
      </c>
      <c r="B2360" s="91" t="s">
        <v>3209</v>
      </c>
    </row>
    <row r="2361" spans="1:2" ht="15" x14ac:dyDescent="0.25">
      <c r="A2361" s="91" t="s">
        <v>3211</v>
      </c>
      <c r="B2361" s="91" t="s">
        <v>3199</v>
      </c>
    </row>
    <row r="2362" spans="1:2" ht="15" x14ac:dyDescent="0.25">
      <c r="A2362" s="91" t="s">
        <v>3212</v>
      </c>
      <c r="B2362" s="91" t="s">
        <v>3213</v>
      </c>
    </row>
    <row r="2363" spans="1:2" ht="15" x14ac:dyDescent="0.25">
      <c r="A2363" s="91" t="s">
        <v>3214</v>
      </c>
      <c r="B2363" s="91" t="s">
        <v>3213</v>
      </c>
    </row>
    <row r="2364" spans="1:2" ht="15" x14ac:dyDescent="0.25">
      <c r="A2364" s="91" t="s">
        <v>3215</v>
      </c>
      <c r="B2364" s="91" t="s">
        <v>3213</v>
      </c>
    </row>
    <row r="2365" spans="1:2" ht="15" x14ac:dyDescent="0.25">
      <c r="A2365" s="91" t="s">
        <v>3216</v>
      </c>
      <c r="B2365" s="91" t="s">
        <v>3217</v>
      </c>
    </row>
    <row r="2366" spans="1:2" ht="15" x14ac:dyDescent="0.25">
      <c r="A2366" s="91" t="s">
        <v>3218</v>
      </c>
      <c r="B2366" s="91" t="s">
        <v>3219</v>
      </c>
    </row>
    <row r="2367" spans="1:2" ht="15" x14ac:dyDescent="0.25">
      <c r="A2367" s="91" t="s">
        <v>3220</v>
      </c>
      <c r="B2367" s="91" t="s">
        <v>3221</v>
      </c>
    </row>
    <row r="2368" spans="1:2" ht="15" x14ac:dyDescent="0.25">
      <c r="A2368" s="91" t="s">
        <v>3222</v>
      </c>
      <c r="B2368" s="91" t="s">
        <v>3221</v>
      </c>
    </row>
    <row r="2369" spans="1:2" ht="15" x14ac:dyDescent="0.25">
      <c r="A2369" s="91" t="s">
        <v>3223</v>
      </c>
      <c r="B2369" s="91" t="s">
        <v>3217</v>
      </c>
    </row>
    <row r="2370" spans="1:2" ht="15" x14ac:dyDescent="0.25">
      <c r="A2370" s="91" t="s">
        <v>3224</v>
      </c>
      <c r="B2370" s="91" t="s">
        <v>3213</v>
      </c>
    </row>
    <row r="2371" spans="1:2" ht="15" x14ac:dyDescent="0.25">
      <c r="A2371" s="91" t="s">
        <v>3225</v>
      </c>
      <c r="B2371" s="91" t="s">
        <v>3226</v>
      </c>
    </row>
    <row r="2372" spans="1:2" ht="15" x14ac:dyDescent="0.25">
      <c r="A2372" s="91" t="s">
        <v>3227</v>
      </c>
      <c r="B2372" s="91" t="s">
        <v>3228</v>
      </c>
    </row>
    <row r="2373" spans="1:2" ht="15" x14ac:dyDescent="0.25">
      <c r="A2373" s="91" t="s">
        <v>3229</v>
      </c>
      <c r="B2373" s="91" t="s">
        <v>3230</v>
      </c>
    </row>
    <row r="2374" spans="1:2" ht="15" x14ac:dyDescent="0.25">
      <c r="A2374" s="91" t="s">
        <v>3231</v>
      </c>
      <c r="B2374" s="91" t="s">
        <v>3232</v>
      </c>
    </row>
    <row r="2375" spans="1:2" ht="15" x14ac:dyDescent="0.25">
      <c r="A2375" s="91" t="s">
        <v>3233</v>
      </c>
      <c r="B2375" s="91" t="s">
        <v>3228</v>
      </c>
    </row>
    <row r="2376" spans="1:2" ht="15" x14ac:dyDescent="0.25">
      <c r="A2376" s="91" t="s">
        <v>3234</v>
      </c>
      <c r="B2376" s="91" t="s">
        <v>3235</v>
      </c>
    </row>
    <row r="2377" spans="1:2" ht="15" x14ac:dyDescent="0.25">
      <c r="A2377" s="91" t="s">
        <v>3236</v>
      </c>
      <c r="B2377" s="91" t="s">
        <v>3235</v>
      </c>
    </row>
    <row r="2378" spans="1:2" ht="15" x14ac:dyDescent="0.25">
      <c r="A2378" s="91" t="s">
        <v>3237</v>
      </c>
      <c r="B2378" s="91" t="s">
        <v>3226</v>
      </c>
    </row>
    <row r="2379" spans="1:2" ht="15" x14ac:dyDescent="0.25">
      <c r="A2379" s="91" t="s">
        <v>3238</v>
      </c>
      <c r="B2379" s="91" t="s">
        <v>3230</v>
      </c>
    </row>
    <row r="2380" spans="1:2" ht="15" x14ac:dyDescent="0.25">
      <c r="A2380" s="91" t="s">
        <v>3239</v>
      </c>
      <c r="B2380" s="91" t="s">
        <v>3240</v>
      </c>
    </row>
    <row r="2381" spans="1:2" ht="15" x14ac:dyDescent="0.25">
      <c r="A2381" s="91" t="s">
        <v>3241</v>
      </c>
      <c r="B2381" s="91" t="s">
        <v>3240</v>
      </c>
    </row>
    <row r="2382" spans="1:2" ht="15" x14ac:dyDescent="0.25">
      <c r="A2382" s="91" t="s">
        <v>3242</v>
      </c>
      <c r="B2382" s="91" t="s">
        <v>3240</v>
      </c>
    </row>
    <row r="2383" spans="1:2" ht="15" x14ac:dyDescent="0.25">
      <c r="A2383" s="91" t="s">
        <v>3243</v>
      </c>
      <c r="B2383" s="91" t="s">
        <v>3240</v>
      </c>
    </row>
    <row r="2384" spans="1:2" ht="15" x14ac:dyDescent="0.25">
      <c r="A2384" s="91" t="s">
        <v>3244</v>
      </c>
      <c r="B2384" s="91" t="s">
        <v>3240</v>
      </c>
    </row>
    <row r="2385" spans="1:2" ht="15" x14ac:dyDescent="0.25">
      <c r="A2385" s="91" t="s">
        <v>3245</v>
      </c>
      <c r="B2385" s="91" t="s">
        <v>3246</v>
      </c>
    </row>
    <row r="2386" spans="1:2" ht="15" x14ac:dyDescent="0.25">
      <c r="A2386" s="91" t="s">
        <v>3247</v>
      </c>
      <c r="B2386" s="91" t="s">
        <v>3248</v>
      </c>
    </row>
    <row r="2387" spans="1:2" ht="15" x14ac:dyDescent="0.25">
      <c r="A2387" s="91" t="s">
        <v>3249</v>
      </c>
      <c r="B2387" s="91" t="s">
        <v>3240</v>
      </c>
    </row>
    <row r="2388" spans="1:2" ht="15" x14ac:dyDescent="0.25">
      <c r="A2388" s="91" t="s">
        <v>3250</v>
      </c>
      <c r="B2388" s="91" t="s">
        <v>3240</v>
      </c>
    </row>
    <row r="2389" spans="1:2" ht="15" x14ac:dyDescent="0.25">
      <c r="A2389" s="91" t="s">
        <v>3251</v>
      </c>
      <c r="B2389" s="91" t="s">
        <v>3252</v>
      </c>
    </row>
    <row r="2390" spans="1:2" ht="15" x14ac:dyDescent="0.25">
      <c r="A2390" s="91" t="s">
        <v>3253</v>
      </c>
      <c r="B2390" s="91" t="s">
        <v>3252</v>
      </c>
    </row>
    <row r="2391" spans="1:2" ht="15" x14ac:dyDescent="0.25">
      <c r="A2391" s="91" t="s">
        <v>3254</v>
      </c>
      <c r="B2391" s="91" t="s">
        <v>3255</v>
      </c>
    </row>
    <row r="2392" spans="1:2" ht="15" x14ac:dyDescent="0.25">
      <c r="A2392" s="91" t="s">
        <v>3256</v>
      </c>
      <c r="B2392" s="91" t="s">
        <v>3248</v>
      </c>
    </row>
    <row r="2393" spans="1:2" ht="15" x14ac:dyDescent="0.25">
      <c r="A2393" s="91" t="s">
        <v>3257</v>
      </c>
      <c r="B2393" s="91" t="s">
        <v>3258</v>
      </c>
    </row>
    <row r="2394" spans="1:2" ht="15" x14ac:dyDescent="0.25">
      <c r="A2394" s="91" t="s">
        <v>3259</v>
      </c>
      <c r="B2394" s="91" t="s">
        <v>3255</v>
      </c>
    </row>
    <row r="2395" spans="1:2" ht="15" x14ac:dyDescent="0.25">
      <c r="A2395" s="91" t="s">
        <v>3260</v>
      </c>
      <c r="B2395" s="91" t="s">
        <v>3190</v>
      </c>
    </row>
    <row r="2396" spans="1:2" ht="15" x14ac:dyDescent="0.25">
      <c r="A2396" s="91" t="s">
        <v>3261</v>
      </c>
      <c r="B2396" s="91" t="s">
        <v>3157</v>
      </c>
    </row>
    <row r="2397" spans="1:2" ht="15" x14ac:dyDescent="0.25">
      <c r="A2397" s="91" t="s">
        <v>3262</v>
      </c>
      <c r="B2397" s="91" t="s">
        <v>3157</v>
      </c>
    </row>
    <row r="2398" spans="1:2" ht="15" x14ac:dyDescent="0.25">
      <c r="A2398" s="91" t="s">
        <v>3263</v>
      </c>
      <c r="B2398" s="91" t="s">
        <v>3157</v>
      </c>
    </row>
    <row r="2399" spans="1:2" ht="15" x14ac:dyDescent="0.25">
      <c r="A2399" s="91" t="s">
        <v>3264</v>
      </c>
      <c r="B2399" s="91" t="s">
        <v>3157</v>
      </c>
    </row>
    <row r="2400" spans="1:2" ht="15" x14ac:dyDescent="0.25">
      <c r="A2400" s="91" t="s">
        <v>3265</v>
      </c>
      <c r="B2400" s="91" t="s">
        <v>3164</v>
      </c>
    </row>
    <row r="2401" spans="1:2" ht="15" x14ac:dyDescent="0.25">
      <c r="A2401" s="91" t="s">
        <v>3266</v>
      </c>
      <c r="B2401" s="91" t="s">
        <v>3157</v>
      </c>
    </row>
    <row r="2402" spans="1:2" ht="15" x14ac:dyDescent="0.25">
      <c r="A2402" s="91" t="s">
        <v>3267</v>
      </c>
      <c r="B2402" s="91" t="s">
        <v>3157</v>
      </c>
    </row>
    <row r="2403" spans="1:2" ht="15" x14ac:dyDescent="0.25">
      <c r="A2403" s="91" t="s">
        <v>3268</v>
      </c>
      <c r="B2403" s="91" t="s">
        <v>3157</v>
      </c>
    </row>
    <row r="2404" spans="1:2" ht="15" x14ac:dyDescent="0.25">
      <c r="A2404" s="91" t="s">
        <v>3269</v>
      </c>
      <c r="B2404" s="91" t="s">
        <v>3157</v>
      </c>
    </row>
    <row r="2405" spans="1:2" ht="15" x14ac:dyDescent="0.25">
      <c r="A2405" s="91" t="s">
        <v>3270</v>
      </c>
      <c r="B2405" s="91" t="s">
        <v>3271</v>
      </c>
    </row>
    <row r="2406" spans="1:2" ht="15" x14ac:dyDescent="0.25">
      <c r="A2406" s="91" t="s">
        <v>3272</v>
      </c>
      <c r="B2406" s="91" t="s">
        <v>3271</v>
      </c>
    </row>
    <row r="2407" spans="1:2" ht="15" x14ac:dyDescent="0.25">
      <c r="A2407" s="91" t="s">
        <v>3273</v>
      </c>
      <c r="B2407" s="91" t="s">
        <v>3271</v>
      </c>
    </row>
    <row r="2408" spans="1:2" ht="15" x14ac:dyDescent="0.25">
      <c r="A2408" s="91" t="s">
        <v>3274</v>
      </c>
      <c r="B2408" s="91" t="s">
        <v>3271</v>
      </c>
    </row>
    <row r="2409" spans="1:2" ht="15" x14ac:dyDescent="0.25">
      <c r="A2409" s="91" t="s">
        <v>3275</v>
      </c>
      <c r="B2409" s="91" t="s">
        <v>3271</v>
      </c>
    </row>
    <row r="2410" spans="1:2" ht="15" x14ac:dyDescent="0.25">
      <c r="A2410" s="91" t="s">
        <v>3276</v>
      </c>
      <c r="B2410" s="91" t="s">
        <v>3271</v>
      </c>
    </row>
    <row r="2411" spans="1:2" ht="15" x14ac:dyDescent="0.25">
      <c r="A2411" s="91" t="s">
        <v>3277</v>
      </c>
      <c r="B2411" s="91" t="s">
        <v>3271</v>
      </c>
    </row>
    <row r="2412" spans="1:2" ht="15" x14ac:dyDescent="0.25">
      <c r="A2412" s="91" t="s">
        <v>3278</v>
      </c>
      <c r="B2412" s="91" t="s">
        <v>3271</v>
      </c>
    </row>
    <row r="2413" spans="1:2" ht="15" x14ac:dyDescent="0.25">
      <c r="A2413" s="91" t="s">
        <v>3279</v>
      </c>
      <c r="B2413" s="91" t="s">
        <v>3280</v>
      </c>
    </row>
    <row r="2414" spans="1:2" ht="15" x14ac:dyDescent="0.25">
      <c r="A2414" s="91" t="s">
        <v>3281</v>
      </c>
      <c r="B2414" s="91" t="s">
        <v>3282</v>
      </c>
    </row>
    <row r="2415" spans="1:2" ht="15" x14ac:dyDescent="0.25">
      <c r="A2415" s="91" t="s">
        <v>3283</v>
      </c>
      <c r="B2415" s="91" t="s">
        <v>3284</v>
      </c>
    </row>
    <row r="2416" spans="1:2" ht="15" x14ac:dyDescent="0.25">
      <c r="A2416" s="91" t="s">
        <v>3285</v>
      </c>
      <c r="B2416" s="91" t="s">
        <v>3286</v>
      </c>
    </row>
    <row r="2417" spans="1:2" ht="15" x14ac:dyDescent="0.25">
      <c r="A2417" s="91" t="s">
        <v>3287</v>
      </c>
      <c r="B2417" s="91" t="s">
        <v>3288</v>
      </c>
    </row>
    <row r="2418" spans="1:2" ht="15" x14ac:dyDescent="0.25">
      <c r="A2418" s="91" t="s">
        <v>3289</v>
      </c>
      <c r="B2418" s="91" t="s">
        <v>3288</v>
      </c>
    </row>
    <row r="2419" spans="1:2" ht="15" x14ac:dyDescent="0.25">
      <c r="A2419" s="91" t="s">
        <v>3290</v>
      </c>
      <c r="B2419" s="91" t="s">
        <v>3291</v>
      </c>
    </row>
    <row r="2420" spans="1:2" ht="15" x14ac:dyDescent="0.25">
      <c r="A2420" s="91" t="s">
        <v>3292</v>
      </c>
      <c r="B2420" s="91" t="s">
        <v>3291</v>
      </c>
    </row>
    <row r="2421" spans="1:2" ht="15" x14ac:dyDescent="0.25">
      <c r="A2421" s="91" t="s">
        <v>3293</v>
      </c>
      <c r="B2421" s="91" t="s">
        <v>3294</v>
      </c>
    </row>
    <row r="2422" spans="1:2" ht="15" x14ac:dyDescent="0.25">
      <c r="A2422" s="91" t="s">
        <v>3295</v>
      </c>
      <c r="B2422" s="91" t="s">
        <v>3296</v>
      </c>
    </row>
    <row r="2423" spans="1:2" ht="15" x14ac:dyDescent="0.25">
      <c r="A2423" s="91" t="s">
        <v>3297</v>
      </c>
      <c r="B2423" s="91" t="s">
        <v>3298</v>
      </c>
    </row>
    <row r="2424" spans="1:2" ht="15" x14ac:dyDescent="0.25">
      <c r="A2424" s="91" t="s">
        <v>3299</v>
      </c>
      <c r="B2424" s="91" t="s">
        <v>3300</v>
      </c>
    </row>
    <row r="2425" spans="1:2" ht="15" x14ac:dyDescent="0.25">
      <c r="A2425" s="91" t="s">
        <v>3301</v>
      </c>
      <c r="B2425" s="91" t="s">
        <v>3296</v>
      </c>
    </row>
    <row r="2426" spans="1:2" ht="15" x14ac:dyDescent="0.25">
      <c r="A2426" s="91" t="s">
        <v>3302</v>
      </c>
      <c r="B2426" s="91" t="s">
        <v>3303</v>
      </c>
    </row>
    <row r="2427" spans="1:2" ht="15" x14ac:dyDescent="0.25">
      <c r="A2427" s="91" t="s">
        <v>3304</v>
      </c>
      <c r="B2427" s="91" t="s">
        <v>3305</v>
      </c>
    </row>
    <row r="2428" spans="1:2" ht="15" x14ac:dyDescent="0.25">
      <c r="A2428" s="91" t="s">
        <v>3306</v>
      </c>
      <c r="B2428" s="91" t="s">
        <v>3307</v>
      </c>
    </row>
    <row r="2429" spans="1:2" ht="15" x14ac:dyDescent="0.25">
      <c r="A2429" s="91" t="s">
        <v>3308</v>
      </c>
      <c r="B2429" s="91" t="s">
        <v>3309</v>
      </c>
    </row>
    <row r="2430" spans="1:2" ht="15" x14ac:dyDescent="0.25">
      <c r="A2430" s="91" t="s">
        <v>3310</v>
      </c>
      <c r="B2430" s="91" t="s">
        <v>3309</v>
      </c>
    </row>
    <row r="2431" spans="1:2" ht="15" x14ac:dyDescent="0.25">
      <c r="A2431" s="91" t="s">
        <v>3311</v>
      </c>
      <c r="B2431" s="91" t="s">
        <v>3305</v>
      </c>
    </row>
    <row r="2432" spans="1:2" ht="15" x14ac:dyDescent="0.25">
      <c r="A2432" s="91" t="s">
        <v>3312</v>
      </c>
      <c r="B2432" s="91" t="s">
        <v>3305</v>
      </c>
    </row>
    <row r="2433" spans="1:2" ht="15" x14ac:dyDescent="0.25">
      <c r="A2433" s="91" t="s">
        <v>3313</v>
      </c>
      <c r="B2433" s="91" t="s">
        <v>3305</v>
      </c>
    </row>
    <row r="2434" spans="1:2" ht="15" x14ac:dyDescent="0.25">
      <c r="A2434" s="91" t="s">
        <v>3314</v>
      </c>
      <c r="B2434" s="91" t="s">
        <v>3315</v>
      </c>
    </row>
    <row r="2435" spans="1:2" ht="15" x14ac:dyDescent="0.25">
      <c r="A2435" s="91" t="s">
        <v>3316</v>
      </c>
      <c r="B2435" s="91" t="s">
        <v>3315</v>
      </c>
    </row>
    <row r="2436" spans="1:2" ht="15" x14ac:dyDescent="0.25">
      <c r="A2436" s="91" t="s">
        <v>3317</v>
      </c>
      <c r="B2436" s="91" t="s">
        <v>3315</v>
      </c>
    </row>
    <row r="2437" spans="1:2" ht="15" x14ac:dyDescent="0.25">
      <c r="A2437" s="91" t="s">
        <v>3318</v>
      </c>
      <c r="B2437" s="91" t="s">
        <v>3315</v>
      </c>
    </row>
    <row r="2438" spans="1:2" ht="15" x14ac:dyDescent="0.25">
      <c r="A2438" s="91" t="s">
        <v>3319</v>
      </c>
      <c r="B2438" s="91" t="s">
        <v>3315</v>
      </c>
    </row>
    <row r="2439" spans="1:2" ht="15" x14ac:dyDescent="0.25">
      <c r="A2439" s="91" t="s">
        <v>3320</v>
      </c>
      <c r="B2439" s="91" t="s">
        <v>3315</v>
      </c>
    </row>
    <row r="2440" spans="1:2" ht="15" x14ac:dyDescent="0.25">
      <c r="A2440" s="91" t="s">
        <v>3321</v>
      </c>
      <c r="B2440" s="91" t="s">
        <v>3315</v>
      </c>
    </row>
    <row r="2441" spans="1:2" ht="15" x14ac:dyDescent="0.25">
      <c r="A2441" s="91" t="s">
        <v>3322</v>
      </c>
      <c r="B2441" s="91" t="s">
        <v>3315</v>
      </c>
    </row>
    <row r="2442" spans="1:2" ht="15" x14ac:dyDescent="0.25">
      <c r="A2442" s="91" t="s">
        <v>3323</v>
      </c>
      <c r="B2442" s="91" t="s">
        <v>3315</v>
      </c>
    </row>
    <row r="2443" spans="1:2" ht="15" x14ac:dyDescent="0.25">
      <c r="A2443" s="91" t="s">
        <v>3324</v>
      </c>
      <c r="B2443" s="91" t="s">
        <v>3315</v>
      </c>
    </row>
    <row r="2444" spans="1:2" ht="15" x14ac:dyDescent="0.25">
      <c r="A2444" s="91" t="s">
        <v>3325</v>
      </c>
      <c r="B2444" s="91" t="s">
        <v>3315</v>
      </c>
    </row>
    <row r="2445" spans="1:2" ht="15" x14ac:dyDescent="0.25">
      <c r="A2445" s="91" t="s">
        <v>3326</v>
      </c>
      <c r="B2445" s="91" t="s">
        <v>3315</v>
      </c>
    </row>
    <row r="2446" spans="1:2" ht="15" x14ac:dyDescent="0.25">
      <c r="A2446" s="91" t="s">
        <v>3327</v>
      </c>
      <c r="B2446" s="91" t="s">
        <v>3328</v>
      </c>
    </row>
    <row r="2447" spans="1:2" ht="15" x14ac:dyDescent="0.25">
      <c r="A2447" s="91" t="s">
        <v>3329</v>
      </c>
      <c r="B2447" s="91" t="s">
        <v>3330</v>
      </c>
    </row>
    <row r="2448" spans="1:2" ht="15" x14ac:dyDescent="0.25">
      <c r="A2448" s="91" t="s">
        <v>3331</v>
      </c>
      <c r="B2448" s="91" t="s">
        <v>3330</v>
      </c>
    </row>
    <row r="2449" spans="1:2" ht="15" x14ac:dyDescent="0.25">
      <c r="A2449" s="91" t="s">
        <v>3332</v>
      </c>
      <c r="B2449" s="91" t="s">
        <v>3330</v>
      </c>
    </row>
    <row r="2450" spans="1:2" ht="15" x14ac:dyDescent="0.25">
      <c r="A2450" s="91" t="s">
        <v>3333</v>
      </c>
      <c r="B2450" s="91" t="s">
        <v>3330</v>
      </c>
    </row>
    <row r="2451" spans="1:2" ht="15" x14ac:dyDescent="0.25">
      <c r="A2451" s="91" t="s">
        <v>3334</v>
      </c>
      <c r="B2451" s="91" t="s">
        <v>3330</v>
      </c>
    </row>
    <row r="2452" spans="1:2" ht="15" x14ac:dyDescent="0.25">
      <c r="A2452" s="91" t="s">
        <v>3335</v>
      </c>
      <c r="B2452" s="91" t="s">
        <v>3336</v>
      </c>
    </row>
    <row r="2453" spans="1:2" ht="15" x14ac:dyDescent="0.25">
      <c r="A2453" s="91" t="s">
        <v>3337</v>
      </c>
      <c r="B2453" s="91" t="s">
        <v>3336</v>
      </c>
    </row>
    <row r="2454" spans="1:2" ht="15" x14ac:dyDescent="0.25">
      <c r="A2454" s="91" t="s">
        <v>3338</v>
      </c>
      <c r="B2454" s="91" t="s">
        <v>3339</v>
      </c>
    </row>
    <row r="2455" spans="1:2" ht="15" x14ac:dyDescent="0.25">
      <c r="A2455" s="91" t="s">
        <v>3340</v>
      </c>
      <c r="B2455" s="91" t="s">
        <v>3341</v>
      </c>
    </row>
    <row r="2456" spans="1:2" ht="15" x14ac:dyDescent="0.25">
      <c r="A2456" s="91" t="s">
        <v>3342</v>
      </c>
      <c r="B2456" s="91" t="s">
        <v>3343</v>
      </c>
    </row>
    <row r="2457" spans="1:2" ht="15" x14ac:dyDescent="0.25">
      <c r="A2457" s="91" t="s">
        <v>3344</v>
      </c>
      <c r="B2457" s="91" t="s">
        <v>3345</v>
      </c>
    </row>
    <row r="2458" spans="1:2" ht="15" x14ac:dyDescent="0.25">
      <c r="A2458" s="91" t="s">
        <v>3346</v>
      </c>
      <c r="B2458" s="91" t="s">
        <v>3345</v>
      </c>
    </row>
    <row r="2459" spans="1:2" ht="15" x14ac:dyDescent="0.25">
      <c r="A2459" s="91" t="s">
        <v>3347</v>
      </c>
      <c r="B2459" s="91" t="s">
        <v>3348</v>
      </c>
    </row>
    <row r="2460" spans="1:2" ht="15" x14ac:dyDescent="0.25">
      <c r="A2460" s="91" t="s">
        <v>3349</v>
      </c>
      <c r="B2460" s="91" t="s">
        <v>3350</v>
      </c>
    </row>
    <row r="2461" spans="1:2" ht="15" x14ac:dyDescent="0.25">
      <c r="A2461" s="91" t="s">
        <v>3351</v>
      </c>
      <c r="B2461" s="91" t="s">
        <v>3350</v>
      </c>
    </row>
    <row r="2462" spans="1:2" ht="15" x14ac:dyDescent="0.25">
      <c r="A2462" s="91" t="s">
        <v>3352</v>
      </c>
      <c r="B2462" s="91" t="s">
        <v>3353</v>
      </c>
    </row>
    <row r="2463" spans="1:2" ht="15" x14ac:dyDescent="0.25">
      <c r="A2463" s="91" t="s">
        <v>3354</v>
      </c>
      <c r="B2463" s="91" t="s">
        <v>3355</v>
      </c>
    </row>
    <row r="2464" spans="1:2" ht="15" x14ac:dyDescent="0.25">
      <c r="A2464" s="91" t="s">
        <v>3356</v>
      </c>
      <c r="B2464" s="91" t="s">
        <v>3355</v>
      </c>
    </row>
    <row r="2465" spans="1:2" ht="15" x14ac:dyDescent="0.25">
      <c r="A2465" s="91" t="s">
        <v>3357</v>
      </c>
      <c r="B2465" s="91" t="s">
        <v>3355</v>
      </c>
    </row>
    <row r="2466" spans="1:2" ht="15" x14ac:dyDescent="0.25">
      <c r="A2466" s="91" t="s">
        <v>3358</v>
      </c>
      <c r="B2466" s="91" t="s">
        <v>3355</v>
      </c>
    </row>
    <row r="2467" spans="1:2" ht="15" x14ac:dyDescent="0.25">
      <c r="A2467" s="91" t="s">
        <v>3359</v>
      </c>
      <c r="B2467" s="91" t="s">
        <v>3355</v>
      </c>
    </row>
    <row r="2468" spans="1:2" ht="15" x14ac:dyDescent="0.25">
      <c r="A2468" s="91" t="s">
        <v>3360</v>
      </c>
      <c r="B2468" s="91" t="s">
        <v>3361</v>
      </c>
    </row>
    <row r="2469" spans="1:2" ht="15" x14ac:dyDescent="0.25">
      <c r="A2469" s="91" t="s">
        <v>3362</v>
      </c>
      <c r="B2469" s="91" t="s">
        <v>3361</v>
      </c>
    </row>
    <row r="2470" spans="1:2" ht="15" x14ac:dyDescent="0.25">
      <c r="A2470" s="91" t="s">
        <v>3363</v>
      </c>
      <c r="B2470" s="91" t="s">
        <v>3361</v>
      </c>
    </row>
    <row r="2471" spans="1:2" ht="15" x14ac:dyDescent="0.25">
      <c r="A2471" s="91" t="s">
        <v>3364</v>
      </c>
      <c r="B2471" s="91" t="s">
        <v>3365</v>
      </c>
    </row>
    <row r="2472" spans="1:2" ht="15" x14ac:dyDescent="0.25">
      <c r="A2472" s="91" t="s">
        <v>3366</v>
      </c>
      <c r="B2472" s="91" t="s">
        <v>3367</v>
      </c>
    </row>
    <row r="2473" spans="1:2" ht="15" x14ac:dyDescent="0.25">
      <c r="A2473" s="91" t="s">
        <v>3368</v>
      </c>
      <c r="B2473" s="91" t="s">
        <v>3367</v>
      </c>
    </row>
    <row r="2474" spans="1:2" ht="15" x14ac:dyDescent="0.25">
      <c r="A2474" s="91" t="s">
        <v>3369</v>
      </c>
      <c r="B2474" s="91" t="s">
        <v>3367</v>
      </c>
    </row>
    <row r="2475" spans="1:2" ht="15" x14ac:dyDescent="0.25">
      <c r="A2475" s="91" t="s">
        <v>3370</v>
      </c>
      <c r="B2475" s="91" t="s">
        <v>3367</v>
      </c>
    </row>
    <row r="2476" spans="1:2" ht="15" x14ac:dyDescent="0.25">
      <c r="A2476" s="91" t="s">
        <v>3371</v>
      </c>
      <c r="B2476" s="91" t="s">
        <v>3367</v>
      </c>
    </row>
    <row r="2477" spans="1:2" ht="15" x14ac:dyDescent="0.25">
      <c r="A2477" s="91" t="s">
        <v>3372</v>
      </c>
      <c r="B2477" s="91" t="s">
        <v>3373</v>
      </c>
    </row>
    <row r="2478" spans="1:2" ht="15" x14ac:dyDescent="0.25">
      <c r="A2478" s="91" t="s">
        <v>3374</v>
      </c>
      <c r="B2478" s="91" t="s">
        <v>3375</v>
      </c>
    </row>
    <row r="2479" spans="1:2" ht="15" x14ac:dyDescent="0.25">
      <c r="A2479" s="91" t="s">
        <v>3376</v>
      </c>
      <c r="B2479" s="91" t="s">
        <v>3377</v>
      </c>
    </row>
    <row r="2480" spans="1:2" ht="15" x14ac:dyDescent="0.25">
      <c r="A2480" s="91" t="s">
        <v>3378</v>
      </c>
      <c r="B2480" s="91" t="s">
        <v>3379</v>
      </c>
    </row>
    <row r="2481" spans="1:2" ht="15" x14ac:dyDescent="0.25">
      <c r="A2481" s="91" t="s">
        <v>3380</v>
      </c>
      <c r="B2481" s="91" t="s">
        <v>3381</v>
      </c>
    </row>
    <row r="2482" spans="1:2" ht="15" x14ac:dyDescent="0.25">
      <c r="A2482" s="91" t="s">
        <v>3382</v>
      </c>
      <c r="B2482" s="91" t="s">
        <v>3381</v>
      </c>
    </row>
    <row r="2483" spans="1:2" ht="15" x14ac:dyDescent="0.25">
      <c r="A2483" s="91" t="s">
        <v>3383</v>
      </c>
      <c r="B2483" s="91" t="s">
        <v>3384</v>
      </c>
    </row>
    <row r="2484" spans="1:2" ht="15" x14ac:dyDescent="0.25">
      <c r="A2484" s="91" t="s">
        <v>3385</v>
      </c>
      <c r="B2484" s="91" t="s">
        <v>3384</v>
      </c>
    </row>
    <row r="2485" spans="1:2" ht="15" x14ac:dyDescent="0.25">
      <c r="A2485" s="91" t="s">
        <v>3386</v>
      </c>
      <c r="B2485" s="91" t="s">
        <v>3384</v>
      </c>
    </row>
    <row r="2486" spans="1:2" ht="15" x14ac:dyDescent="0.25">
      <c r="A2486" s="91" t="s">
        <v>3387</v>
      </c>
      <c r="B2486" s="91" t="s">
        <v>3384</v>
      </c>
    </row>
    <row r="2487" spans="1:2" ht="15" x14ac:dyDescent="0.25">
      <c r="A2487" s="91" t="s">
        <v>3388</v>
      </c>
      <c r="B2487" s="91" t="s">
        <v>3389</v>
      </c>
    </row>
    <row r="2488" spans="1:2" ht="15" x14ac:dyDescent="0.25">
      <c r="A2488" s="91" t="s">
        <v>3390</v>
      </c>
      <c r="B2488" s="91" t="s">
        <v>3384</v>
      </c>
    </row>
    <row r="2489" spans="1:2" ht="15" x14ac:dyDescent="0.25">
      <c r="A2489" s="91" t="s">
        <v>3391</v>
      </c>
      <c r="B2489" s="91" t="s">
        <v>3384</v>
      </c>
    </row>
    <row r="2490" spans="1:2" ht="15" x14ac:dyDescent="0.25">
      <c r="A2490" s="91" t="s">
        <v>3392</v>
      </c>
      <c r="B2490" s="91" t="s">
        <v>3384</v>
      </c>
    </row>
    <row r="2491" spans="1:2" ht="15" x14ac:dyDescent="0.25">
      <c r="A2491" s="91" t="s">
        <v>3393</v>
      </c>
      <c r="B2491" s="91" t="s">
        <v>3384</v>
      </c>
    </row>
    <row r="2492" spans="1:2" ht="15" x14ac:dyDescent="0.25">
      <c r="A2492" s="91" t="s">
        <v>3394</v>
      </c>
      <c r="B2492" s="91" t="s">
        <v>3384</v>
      </c>
    </row>
    <row r="2493" spans="1:2" ht="15" x14ac:dyDescent="0.25">
      <c r="A2493" s="91" t="s">
        <v>3395</v>
      </c>
      <c r="B2493" s="91" t="s">
        <v>3384</v>
      </c>
    </row>
    <row r="2494" spans="1:2" ht="15" x14ac:dyDescent="0.25">
      <c r="A2494" s="91" t="s">
        <v>3396</v>
      </c>
      <c r="B2494" s="91" t="s">
        <v>3384</v>
      </c>
    </row>
    <row r="2495" spans="1:2" ht="15" x14ac:dyDescent="0.25">
      <c r="A2495" s="91" t="s">
        <v>3397</v>
      </c>
      <c r="B2495" s="91" t="s">
        <v>3384</v>
      </c>
    </row>
    <row r="2496" spans="1:2" ht="15" x14ac:dyDescent="0.25">
      <c r="A2496" s="91" t="s">
        <v>3398</v>
      </c>
      <c r="B2496" s="91" t="s">
        <v>3384</v>
      </c>
    </row>
    <row r="2497" spans="1:2" ht="15" x14ac:dyDescent="0.25">
      <c r="A2497" s="91" t="s">
        <v>3399</v>
      </c>
      <c r="B2497" s="91" t="s">
        <v>3400</v>
      </c>
    </row>
    <row r="2498" spans="1:2" ht="15" x14ac:dyDescent="0.25">
      <c r="A2498" s="91" t="s">
        <v>3401</v>
      </c>
      <c r="B2498" s="91" t="s">
        <v>3384</v>
      </c>
    </row>
    <row r="2499" spans="1:2" ht="15" x14ac:dyDescent="0.25">
      <c r="A2499" s="91" t="s">
        <v>3402</v>
      </c>
      <c r="B2499" s="91" t="s">
        <v>3384</v>
      </c>
    </row>
    <row r="2500" spans="1:2" ht="15" x14ac:dyDescent="0.25">
      <c r="A2500" s="91" t="s">
        <v>3403</v>
      </c>
      <c r="B2500" s="91" t="s">
        <v>3384</v>
      </c>
    </row>
    <row r="2501" spans="1:2" ht="15" x14ac:dyDescent="0.25">
      <c r="A2501" s="91" t="s">
        <v>3404</v>
      </c>
      <c r="B2501" s="91" t="s">
        <v>3384</v>
      </c>
    </row>
    <row r="2502" spans="1:2" ht="15" x14ac:dyDescent="0.25">
      <c r="A2502" s="91" t="s">
        <v>3405</v>
      </c>
      <c r="B2502" s="91" t="s">
        <v>3384</v>
      </c>
    </row>
    <row r="2503" spans="1:2" ht="15" x14ac:dyDescent="0.25">
      <c r="A2503" s="91" t="s">
        <v>3406</v>
      </c>
      <c r="B2503" s="91" t="s">
        <v>3407</v>
      </c>
    </row>
    <row r="2504" spans="1:2" ht="15" x14ac:dyDescent="0.25">
      <c r="A2504" s="91" t="s">
        <v>3408</v>
      </c>
      <c r="B2504" s="91" t="s">
        <v>3384</v>
      </c>
    </row>
    <row r="2505" spans="1:2" ht="15" x14ac:dyDescent="0.25">
      <c r="A2505" s="91" t="s">
        <v>3409</v>
      </c>
      <c r="B2505" s="91" t="s">
        <v>3384</v>
      </c>
    </row>
    <row r="2506" spans="1:2" ht="15" x14ac:dyDescent="0.25">
      <c r="A2506" s="91" t="s">
        <v>3410</v>
      </c>
      <c r="B2506" s="91" t="s">
        <v>3384</v>
      </c>
    </row>
    <row r="2507" spans="1:2" ht="15" x14ac:dyDescent="0.25">
      <c r="A2507" s="91" t="s">
        <v>3411</v>
      </c>
      <c r="B2507" s="91" t="s">
        <v>3384</v>
      </c>
    </row>
    <row r="2508" spans="1:2" ht="15" x14ac:dyDescent="0.25">
      <c r="A2508" s="91" t="s">
        <v>3412</v>
      </c>
      <c r="B2508" s="91" t="s">
        <v>3384</v>
      </c>
    </row>
    <row r="2509" spans="1:2" ht="15" x14ac:dyDescent="0.25">
      <c r="A2509" s="91" t="s">
        <v>3413</v>
      </c>
      <c r="B2509" s="91" t="s">
        <v>3384</v>
      </c>
    </row>
    <row r="2510" spans="1:2" ht="15" x14ac:dyDescent="0.25">
      <c r="A2510" s="91" t="s">
        <v>3414</v>
      </c>
      <c r="B2510" s="91" t="s">
        <v>3384</v>
      </c>
    </row>
    <row r="2511" spans="1:2" ht="15" x14ac:dyDescent="0.25">
      <c r="A2511" s="91" t="s">
        <v>3415</v>
      </c>
      <c r="B2511" s="91" t="s">
        <v>3384</v>
      </c>
    </row>
    <row r="2512" spans="1:2" ht="15" x14ac:dyDescent="0.25">
      <c r="A2512" s="91" t="s">
        <v>3416</v>
      </c>
      <c r="B2512" s="91" t="s">
        <v>3384</v>
      </c>
    </row>
    <row r="2513" spans="1:2" ht="15" x14ac:dyDescent="0.25">
      <c r="A2513" s="91" t="s">
        <v>3417</v>
      </c>
      <c r="B2513" s="91" t="s">
        <v>3384</v>
      </c>
    </row>
    <row r="2514" spans="1:2" ht="15" x14ac:dyDescent="0.25">
      <c r="A2514" s="91" t="s">
        <v>3418</v>
      </c>
      <c r="B2514" s="91" t="s">
        <v>3384</v>
      </c>
    </row>
    <row r="2515" spans="1:2" ht="15" x14ac:dyDescent="0.25">
      <c r="A2515" s="91" t="s">
        <v>3419</v>
      </c>
      <c r="B2515" s="91" t="s">
        <v>3384</v>
      </c>
    </row>
    <row r="2516" spans="1:2" ht="15" x14ac:dyDescent="0.25">
      <c r="A2516" s="91" t="s">
        <v>3420</v>
      </c>
      <c r="B2516" s="91" t="s">
        <v>3384</v>
      </c>
    </row>
    <row r="2517" spans="1:2" ht="15" x14ac:dyDescent="0.25">
      <c r="A2517" s="91" t="s">
        <v>3421</v>
      </c>
      <c r="B2517" s="91" t="s">
        <v>3422</v>
      </c>
    </row>
    <row r="2518" spans="1:2" ht="15" x14ac:dyDescent="0.25">
      <c r="A2518" s="91" t="s">
        <v>3423</v>
      </c>
      <c r="B2518" s="91" t="s">
        <v>3422</v>
      </c>
    </row>
    <row r="2519" spans="1:2" ht="15" x14ac:dyDescent="0.25">
      <c r="A2519" s="91" t="s">
        <v>3424</v>
      </c>
      <c r="B2519" s="91" t="s">
        <v>3422</v>
      </c>
    </row>
    <row r="2520" spans="1:2" ht="15" x14ac:dyDescent="0.25">
      <c r="A2520" s="91" t="s">
        <v>3425</v>
      </c>
      <c r="B2520" s="91" t="s">
        <v>3422</v>
      </c>
    </row>
    <row r="2521" spans="1:2" ht="15" x14ac:dyDescent="0.25">
      <c r="A2521" s="91" t="s">
        <v>3426</v>
      </c>
      <c r="B2521" s="91" t="s">
        <v>3422</v>
      </c>
    </row>
    <row r="2522" spans="1:2" ht="15" x14ac:dyDescent="0.25">
      <c r="A2522" s="91" t="s">
        <v>3427</v>
      </c>
      <c r="B2522" s="91" t="s">
        <v>3428</v>
      </c>
    </row>
    <row r="2523" spans="1:2" ht="15" x14ac:dyDescent="0.25">
      <c r="A2523" s="91" t="s">
        <v>3429</v>
      </c>
      <c r="B2523" s="91" t="s">
        <v>3430</v>
      </c>
    </row>
    <row r="2524" spans="1:2" ht="15" x14ac:dyDescent="0.25">
      <c r="A2524" s="91" t="s">
        <v>3431</v>
      </c>
      <c r="B2524" s="91" t="s">
        <v>3432</v>
      </c>
    </row>
    <row r="2525" spans="1:2" ht="15" x14ac:dyDescent="0.25">
      <c r="A2525" s="91" t="s">
        <v>3433</v>
      </c>
      <c r="B2525" s="91" t="s">
        <v>3430</v>
      </c>
    </row>
    <row r="2526" spans="1:2" ht="15" x14ac:dyDescent="0.25">
      <c r="A2526" s="91" t="s">
        <v>3434</v>
      </c>
      <c r="B2526" s="91" t="s">
        <v>3435</v>
      </c>
    </row>
    <row r="2527" spans="1:2" ht="15" x14ac:dyDescent="0.25">
      <c r="A2527" s="91" t="s">
        <v>3436</v>
      </c>
      <c r="B2527" s="91" t="s">
        <v>3437</v>
      </c>
    </row>
    <row r="2528" spans="1:2" ht="15" x14ac:dyDescent="0.25">
      <c r="A2528" s="91" t="s">
        <v>3438</v>
      </c>
      <c r="B2528" s="91" t="s">
        <v>3439</v>
      </c>
    </row>
    <row r="2529" spans="1:2" ht="15" x14ac:dyDescent="0.25">
      <c r="A2529" s="91" t="s">
        <v>3440</v>
      </c>
      <c r="B2529" s="91" t="s">
        <v>3384</v>
      </c>
    </row>
    <row r="2530" spans="1:2" ht="15" x14ac:dyDescent="0.25">
      <c r="A2530" s="91" t="s">
        <v>3441</v>
      </c>
      <c r="B2530" s="91" t="s">
        <v>3384</v>
      </c>
    </row>
    <row r="2531" spans="1:2" ht="15" x14ac:dyDescent="0.25">
      <c r="A2531" s="91" t="s">
        <v>3442</v>
      </c>
      <c r="B2531" s="91" t="s">
        <v>3384</v>
      </c>
    </row>
    <row r="2532" spans="1:2" ht="15" x14ac:dyDescent="0.25">
      <c r="A2532" s="91" t="s">
        <v>3443</v>
      </c>
      <c r="B2532" s="91" t="s">
        <v>3384</v>
      </c>
    </row>
    <row r="2533" spans="1:2" ht="15" x14ac:dyDescent="0.25">
      <c r="A2533" s="91" t="s">
        <v>3444</v>
      </c>
      <c r="B2533" s="91" t="s">
        <v>3384</v>
      </c>
    </row>
    <row r="2534" spans="1:2" ht="15" x14ac:dyDescent="0.25">
      <c r="A2534" s="91" t="s">
        <v>3445</v>
      </c>
      <c r="B2534" s="91" t="s">
        <v>3384</v>
      </c>
    </row>
    <row r="2535" spans="1:2" ht="15" x14ac:dyDescent="0.25">
      <c r="A2535" s="91" t="s">
        <v>3446</v>
      </c>
      <c r="B2535" s="91" t="s">
        <v>3384</v>
      </c>
    </row>
    <row r="2536" spans="1:2" ht="15" x14ac:dyDescent="0.25">
      <c r="A2536" s="91" t="s">
        <v>3447</v>
      </c>
      <c r="B2536" s="91" t="s">
        <v>3384</v>
      </c>
    </row>
    <row r="2537" spans="1:2" ht="15" x14ac:dyDescent="0.25">
      <c r="A2537" s="91" t="s">
        <v>3448</v>
      </c>
      <c r="B2537" s="91" t="s">
        <v>3384</v>
      </c>
    </row>
    <row r="2538" spans="1:2" ht="15" x14ac:dyDescent="0.25">
      <c r="A2538" s="91" t="s">
        <v>3449</v>
      </c>
      <c r="B2538" s="91" t="s">
        <v>3384</v>
      </c>
    </row>
    <row r="2539" spans="1:2" ht="15" x14ac:dyDescent="0.25">
      <c r="A2539" s="91" t="s">
        <v>3450</v>
      </c>
      <c r="B2539" s="91" t="s">
        <v>3384</v>
      </c>
    </row>
    <row r="2540" spans="1:2" ht="15" x14ac:dyDescent="0.25">
      <c r="A2540" s="91" t="s">
        <v>3451</v>
      </c>
      <c r="B2540" s="91" t="s">
        <v>3384</v>
      </c>
    </row>
    <row r="2541" spans="1:2" ht="15" x14ac:dyDescent="0.25">
      <c r="A2541" s="91" t="s">
        <v>3452</v>
      </c>
      <c r="B2541" s="91" t="s">
        <v>3384</v>
      </c>
    </row>
    <row r="2542" spans="1:2" ht="15" x14ac:dyDescent="0.25">
      <c r="A2542" s="91" t="s">
        <v>3453</v>
      </c>
      <c r="B2542" s="91" t="s">
        <v>3384</v>
      </c>
    </row>
    <row r="2543" spans="1:2" ht="15" x14ac:dyDescent="0.25">
      <c r="A2543" s="91" t="s">
        <v>3454</v>
      </c>
      <c r="B2543" s="91" t="s">
        <v>3384</v>
      </c>
    </row>
    <row r="2544" spans="1:2" ht="15" x14ac:dyDescent="0.25">
      <c r="A2544" s="91" t="s">
        <v>3455</v>
      </c>
      <c r="B2544" s="91" t="s">
        <v>3407</v>
      </c>
    </row>
    <row r="2545" spans="1:2" ht="15" x14ac:dyDescent="0.25">
      <c r="A2545" s="91" t="s">
        <v>3456</v>
      </c>
      <c r="B2545" s="91" t="s">
        <v>3422</v>
      </c>
    </row>
    <row r="2546" spans="1:2" ht="15" x14ac:dyDescent="0.25">
      <c r="A2546" s="91" t="s">
        <v>3457</v>
      </c>
      <c r="B2546" s="91" t="s">
        <v>3422</v>
      </c>
    </row>
    <row r="2547" spans="1:2" ht="15" x14ac:dyDescent="0.25">
      <c r="A2547" s="91" t="s">
        <v>3458</v>
      </c>
      <c r="B2547" s="91" t="s">
        <v>3422</v>
      </c>
    </row>
    <row r="2548" spans="1:2" ht="15" x14ac:dyDescent="0.25">
      <c r="A2548" s="91" t="s">
        <v>3459</v>
      </c>
      <c r="B2548" s="91" t="s">
        <v>3432</v>
      </c>
    </row>
    <row r="2549" spans="1:2" ht="15" x14ac:dyDescent="0.25">
      <c r="A2549" s="91" t="s">
        <v>3460</v>
      </c>
      <c r="B2549" s="91" t="s">
        <v>3428</v>
      </c>
    </row>
    <row r="2550" spans="1:2" ht="15" x14ac:dyDescent="0.25">
      <c r="A2550" s="91" t="s">
        <v>3461</v>
      </c>
      <c r="B2550" s="91" t="s">
        <v>3384</v>
      </c>
    </row>
    <row r="2551" spans="1:2" ht="15" x14ac:dyDescent="0.25">
      <c r="A2551" s="91" t="s">
        <v>3462</v>
      </c>
      <c r="B2551" s="91" t="s">
        <v>3384</v>
      </c>
    </row>
    <row r="2552" spans="1:2" ht="15" x14ac:dyDescent="0.25">
      <c r="A2552" s="91" t="s">
        <v>3463</v>
      </c>
      <c r="B2552" s="91" t="s">
        <v>3384</v>
      </c>
    </row>
    <row r="2553" spans="1:2" ht="15" x14ac:dyDescent="0.25">
      <c r="A2553" s="91" t="s">
        <v>3464</v>
      </c>
      <c r="B2553" s="91" t="s">
        <v>3384</v>
      </c>
    </row>
    <row r="2554" spans="1:2" ht="15" x14ac:dyDescent="0.25">
      <c r="A2554" s="91" t="s">
        <v>3465</v>
      </c>
      <c r="B2554" s="91" t="s">
        <v>3384</v>
      </c>
    </row>
    <row r="2555" spans="1:2" ht="15" x14ac:dyDescent="0.25">
      <c r="A2555" s="91" t="s">
        <v>3466</v>
      </c>
      <c r="B2555" s="91" t="s">
        <v>3384</v>
      </c>
    </row>
    <row r="2556" spans="1:2" ht="15" x14ac:dyDescent="0.25">
      <c r="A2556" s="91" t="s">
        <v>3467</v>
      </c>
      <c r="B2556" s="91" t="s">
        <v>3384</v>
      </c>
    </row>
    <row r="2557" spans="1:2" ht="15" x14ac:dyDescent="0.25">
      <c r="A2557" s="91" t="s">
        <v>3468</v>
      </c>
      <c r="B2557" s="91" t="s">
        <v>3384</v>
      </c>
    </row>
    <row r="2558" spans="1:2" ht="15" x14ac:dyDescent="0.25">
      <c r="A2558" s="91" t="s">
        <v>3469</v>
      </c>
      <c r="B2558" s="91" t="s">
        <v>3384</v>
      </c>
    </row>
    <row r="2559" spans="1:2" ht="15" x14ac:dyDescent="0.25">
      <c r="A2559" s="91" t="s">
        <v>3470</v>
      </c>
      <c r="B2559" s="91" t="s">
        <v>3384</v>
      </c>
    </row>
    <row r="2560" spans="1:2" ht="15" x14ac:dyDescent="0.25">
      <c r="A2560" s="91" t="s">
        <v>3471</v>
      </c>
      <c r="B2560" s="91" t="s">
        <v>3384</v>
      </c>
    </row>
    <row r="2561" spans="1:2" ht="15" x14ac:dyDescent="0.25">
      <c r="A2561" s="91" t="s">
        <v>3472</v>
      </c>
      <c r="B2561" s="91" t="s">
        <v>3439</v>
      </c>
    </row>
    <row r="2562" spans="1:2" ht="15" x14ac:dyDescent="0.25">
      <c r="A2562" s="91" t="s">
        <v>3473</v>
      </c>
      <c r="B2562" s="91" t="s">
        <v>3474</v>
      </c>
    </row>
    <row r="2563" spans="1:2" ht="15" x14ac:dyDescent="0.25">
      <c r="A2563" s="91" t="s">
        <v>3475</v>
      </c>
      <c r="B2563" s="91" t="s">
        <v>3474</v>
      </c>
    </row>
    <row r="2564" spans="1:2" ht="15" x14ac:dyDescent="0.25">
      <c r="A2564" s="91" t="s">
        <v>3476</v>
      </c>
      <c r="B2564" s="91" t="s">
        <v>3474</v>
      </c>
    </row>
    <row r="2565" spans="1:2" ht="15" x14ac:dyDescent="0.25">
      <c r="A2565" s="91" t="s">
        <v>3477</v>
      </c>
      <c r="B2565" s="91" t="s">
        <v>3474</v>
      </c>
    </row>
    <row r="2566" spans="1:2" ht="15" x14ac:dyDescent="0.25">
      <c r="A2566" s="91" t="s">
        <v>3478</v>
      </c>
      <c r="B2566" s="91" t="s">
        <v>3479</v>
      </c>
    </row>
    <row r="2567" spans="1:2" ht="15" x14ac:dyDescent="0.25">
      <c r="A2567" s="91" t="s">
        <v>3480</v>
      </c>
      <c r="B2567" s="91" t="s">
        <v>3474</v>
      </c>
    </row>
    <row r="2568" spans="1:2" ht="15" x14ac:dyDescent="0.25">
      <c r="A2568" s="91" t="s">
        <v>3481</v>
      </c>
      <c r="B2568" s="91" t="s">
        <v>3474</v>
      </c>
    </row>
    <row r="2569" spans="1:2" ht="15" x14ac:dyDescent="0.25">
      <c r="A2569" s="91" t="s">
        <v>3482</v>
      </c>
      <c r="B2569" s="91" t="s">
        <v>3474</v>
      </c>
    </row>
    <row r="2570" spans="1:2" ht="15" x14ac:dyDescent="0.25">
      <c r="A2570" s="91" t="s">
        <v>3483</v>
      </c>
      <c r="B2570" s="91" t="s">
        <v>3479</v>
      </c>
    </row>
    <row r="2571" spans="1:2" ht="15" x14ac:dyDescent="0.25">
      <c r="A2571" s="91" t="s">
        <v>3484</v>
      </c>
      <c r="B2571" s="91" t="s">
        <v>3485</v>
      </c>
    </row>
    <row r="2572" spans="1:2" ht="15" x14ac:dyDescent="0.25">
      <c r="A2572" s="91" t="s">
        <v>3486</v>
      </c>
      <c r="B2572" s="91" t="s">
        <v>3485</v>
      </c>
    </row>
    <row r="2573" spans="1:2" ht="15" x14ac:dyDescent="0.25">
      <c r="A2573" s="91" t="s">
        <v>3487</v>
      </c>
      <c r="B2573" s="91" t="s">
        <v>3488</v>
      </c>
    </row>
    <row r="2574" spans="1:2" ht="15" x14ac:dyDescent="0.25">
      <c r="A2574" s="91" t="s">
        <v>3489</v>
      </c>
      <c r="B2574" s="91" t="s">
        <v>3488</v>
      </c>
    </row>
    <row r="2575" spans="1:2" ht="15" x14ac:dyDescent="0.25">
      <c r="A2575" s="91" t="s">
        <v>3490</v>
      </c>
      <c r="B2575" s="91" t="s">
        <v>3491</v>
      </c>
    </row>
    <row r="2576" spans="1:2" ht="15" x14ac:dyDescent="0.25">
      <c r="A2576" s="91" t="s">
        <v>3492</v>
      </c>
      <c r="B2576" s="91" t="s">
        <v>3493</v>
      </c>
    </row>
    <row r="2577" spans="1:2" ht="15" x14ac:dyDescent="0.25">
      <c r="A2577" s="91" t="s">
        <v>3494</v>
      </c>
      <c r="B2577" s="91" t="s">
        <v>3493</v>
      </c>
    </row>
    <row r="2578" spans="1:2" ht="15" x14ac:dyDescent="0.25">
      <c r="A2578" s="91" t="s">
        <v>3495</v>
      </c>
      <c r="B2578" s="91" t="s">
        <v>3493</v>
      </c>
    </row>
    <row r="2579" spans="1:2" ht="15" x14ac:dyDescent="0.25">
      <c r="A2579" s="91" t="s">
        <v>3496</v>
      </c>
      <c r="B2579" s="91" t="s">
        <v>3497</v>
      </c>
    </row>
    <row r="2580" spans="1:2" ht="15" x14ac:dyDescent="0.25">
      <c r="A2580" s="91" t="s">
        <v>3498</v>
      </c>
      <c r="B2580" s="91" t="s">
        <v>3499</v>
      </c>
    </row>
    <row r="2581" spans="1:2" ht="15" x14ac:dyDescent="0.25">
      <c r="A2581" s="91" t="s">
        <v>3500</v>
      </c>
      <c r="B2581" s="91" t="s">
        <v>3501</v>
      </c>
    </row>
    <row r="2582" spans="1:2" ht="15" x14ac:dyDescent="0.25">
      <c r="A2582" s="91" t="s">
        <v>3502</v>
      </c>
      <c r="B2582" s="91" t="s">
        <v>3503</v>
      </c>
    </row>
    <row r="2583" spans="1:2" ht="15" x14ac:dyDescent="0.25">
      <c r="A2583" s="91" t="s">
        <v>3504</v>
      </c>
      <c r="B2583" s="91" t="s">
        <v>3503</v>
      </c>
    </row>
    <row r="2584" spans="1:2" ht="15" x14ac:dyDescent="0.25">
      <c r="A2584" s="91" t="s">
        <v>3505</v>
      </c>
      <c r="B2584" s="91" t="s">
        <v>3506</v>
      </c>
    </row>
    <row r="2585" spans="1:2" ht="15" x14ac:dyDescent="0.25">
      <c r="A2585" s="91" t="s">
        <v>3507</v>
      </c>
      <c r="B2585" s="91" t="s">
        <v>3506</v>
      </c>
    </row>
    <row r="2586" spans="1:2" ht="15" x14ac:dyDescent="0.25">
      <c r="A2586" s="91" t="s">
        <v>3508</v>
      </c>
      <c r="B2586" s="91" t="s">
        <v>3509</v>
      </c>
    </row>
    <row r="2587" spans="1:2" ht="15" x14ac:dyDescent="0.25">
      <c r="A2587" s="91" t="s">
        <v>3510</v>
      </c>
      <c r="B2587" s="91" t="s">
        <v>3509</v>
      </c>
    </row>
    <row r="2588" spans="1:2" ht="15" x14ac:dyDescent="0.25">
      <c r="A2588" s="91" t="s">
        <v>3511</v>
      </c>
      <c r="B2588" s="91" t="s">
        <v>3512</v>
      </c>
    </row>
    <row r="2589" spans="1:2" ht="15" x14ac:dyDescent="0.25">
      <c r="A2589" s="91" t="s">
        <v>3513</v>
      </c>
      <c r="B2589" s="91" t="s">
        <v>3514</v>
      </c>
    </row>
    <row r="2590" spans="1:2" ht="15" x14ac:dyDescent="0.25">
      <c r="A2590" s="91" t="s">
        <v>3515</v>
      </c>
      <c r="B2590" s="91" t="s">
        <v>3514</v>
      </c>
    </row>
    <row r="2591" spans="1:2" ht="15" x14ac:dyDescent="0.25">
      <c r="A2591" s="91" t="s">
        <v>3516</v>
      </c>
      <c r="B2591" s="91" t="s">
        <v>3517</v>
      </c>
    </row>
    <row r="2592" spans="1:2" ht="15" x14ac:dyDescent="0.25">
      <c r="A2592" s="91" t="s">
        <v>3518</v>
      </c>
      <c r="B2592" s="91" t="s">
        <v>3519</v>
      </c>
    </row>
    <row r="2593" spans="1:2" ht="15" x14ac:dyDescent="0.25">
      <c r="A2593" s="91" t="s">
        <v>3520</v>
      </c>
      <c r="B2593" s="91" t="s">
        <v>3521</v>
      </c>
    </row>
    <row r="2594" spans="1:2" ht="15" x14ac:dyDescent="0.25">
      <c r="A2594" s="91" t="s">
        <v>3522</v>
      </c>
      <c r="B2594" s="91" t="s">
        <v>3523</v>
      </c>
    </row>
    <row r="2595" spans="1:2" ht="15" x14ac:dyDescent="0.25">
      <c r="A2595" s="91" t="s">
        <v>3524</v>
      </c>
      <c r="B2595" s="91" t="s">
        <v>3525</v>
      </c>
    </row>
    <row r="2596" spans="1:2" ht="15" x14ac:dyDescent="0.25">
      <c r="A2596" s="91" t="s">
        <v>3526</v>
      </c>
      <c r="B2596" s="91" t="s">
        <v>3527</v>
      </c>
    </row>
    <row r="2597" spans="1:2" ht="15" x14ac:dyDescent="0.25">
      <c r="A2597" s="91" t="s">
        <v>3528</v>
      </c>
      <c r="B2597" s="91" t="s">
        <v>3527</v>
      </c>
    </row>
    <row r="2598" spans="1:2" ht="15" x14ac:dyDescent="0.25">
      <c r="A2598" s="91" t="s">
        <v>3529</v>
      </c>
      <c r="B2598" s="91" t="s">
        <v>3527</v>
      </c>
    </row>
    <row r="2599" spans="1:2" ht="15" x14ac:dyDescent="0.25">
      <c r="A2599" s="91" t="s">
        <v>3530</v>
      </c>
      <c r="B2599" s="91" t="s">
        <v>3523</v>
      </c>
    </row>
    <row r="2600" spans="1:2" ht="15" x14ac:dyDescent="0.25">
      <c r="A2600" s="91" t="s">
        <v>3531</v>
      </c>
      <c r="B2600" s="91" t="s">
        <v>3527</v>
      </c>
    </row>
    <row r="2601" spans="1:2" ht="15" x14ac:dyDescent="0.25">
      <c r="A2601" s="91" t="s">
        <v>3532</v>
      </c>
      <c r="B2601" s="91" t="s">
        <v>3517</v>
      </c>
    </row>
    <row r="2602" spans="1:2" ht="15" x14ac:dyDescent="0.25">
      <c r="A2602" s="91" t="s">
        <v>3533</v>
      </c>
      <c r="B2602" s="91" t="s">
        <v>3534</v>
      </c>
    </row>
    <row r="2603" spans="1:2" ht="15" x14ac:dyDescent="0.25">
      <c r="A2603" s="91" t="s">
        <v>3535</v>
      </c>
      <c r="B2603" s="91" t="s">
        <v>3534</v>
      </c>
    </row>
    <row r="2604" spans="1:2" ht="15" x14ac:dyDescent="0.25">
      <c r="A2604" s="91" t="s">
        <v>3536</v>
      </c>
      <c r="B2604" s="91" t="s">
        <v>3534</v>
      </c>
    </row>
    <row r="2605" spans="1:2" ht="15" x14ac:dyDescent="0.25">
      <c r="A2605" s="91" t="s">
        <v>3537</v>
      </c>
      <c r="B2605" s="91" t="s">
        <v>3534</v>
      </c>
    </row>
    <row r="2606" spans="1:2" ht="15" x14ac:dyDescent="0.25">
      <c r="A2606" s="91" t="s">
        <v>3538</v>
      </c>
      <c r="B2606" s="91" t="s">
        <v>3534</v>
      </c>
    </row>
    <row r="2607" spans="1:2" ht="15" x14ac:dyDescent="0.25">
      <c r="A2607" s="91" t="s">
        <v>3539</v>
      </c>
      <c r="B2607" s="91" t="s">
        <v>3534</v>
      </c>
    </row>
    <row r="2608" spans="1:2" ht="15" x14ac:dyDescent="0.25">
      <c r="A2608" s="91" t="s">
        <v>3540</v>
      </c>
      <c r="B2608" s="91" t="s">
        <v>3541</v>
      </c>
    </row>
    <row r="2609" spans="1:2" ht="15" x14ac:dyDescent="0.25">
      <c r="A2609" s="91" t="s">
        <v>3542</v>
      </c>
      <c r="B2609" s="91" t="s">
        <v>3543</v>
      </c>
    </row>
    <row r="2610" spans="1:2" ht="15" x14ac:dyDescent="0.25">
      <c r="A2610" s="91" t="s">
        <v>3544</v>
      </c>
      <c r="B2610" s="91" t="s">
        <v>3545</v>
      </c>
    </row>
    <row r="2611" spans="1:2" ht="15" x14ac:dyDescent="0.25">
      <c r="A2611" s="91" t="s">
        <v>3546</v>
      </c>
      <c r="B2611" s="91" t="s">
        <v>3547</v>
      </c>
    </row>
    <row r="2612" spans="1:2" ht="15" x14ac:dyDescent="0.25">
      <c r="A2612" s="91" t="s">
        <v>3548</v>
      </c>
      <c r="B2612" s="91" t="s">
        <v>3549</v>
      </c>
    </row>
    <row r="2613" spans="1:2" ht="15" x14ac:dyDescent="0.25">
      <c r="A2613" s="91" t="s">
        <v>3550</v>
      </c>
      <c r="B2613" s="91" t="s">
        <v>3551</v>
      </c>
    </row>
    <row r="2614" spans="1:2" ht="15" x14ac:dyDescent="0.25">
      <c r="A2614" s="91" t="s">
        <v>3552</v>
      </c>
      <c r="B2614" s="91" t="s">
        <v>3553</v>
      </c>
    </row>
    <row r="2615" spans="1:2" ht="15" x14ac:dyDescent="0.25">
      <c r="A2615" s="91" t="s">
        <v>3554</v>
      </c>
      <c r="B2615" s="91" t="s">
        <v>3555</v>
      </c>
    </row>
    <row r="2616" spans="1:2" ht="15" x14ac:dyDescent="0.25">
      <c r="A2616" s="91" t="s">
        <v>3556</v>
      </c>
      <c r="B2616" s="91" t="s">
        <v>3555</v>
      </c>
    </row>
    <row r="2617" spans="1:2" ht="15" x14ac:dyDescent="0.25">
      <c r="A2617" s="91" t="s">
        <v>3557</v>
      </c>
      <c r="B2617" s="91" t="s">
        <v>3558</v>
      </c>
    </row>
    <row r="2618" spans="1:2" ht="15" x14ac:dyDescent="0.25">
      <c r="A2618" s="91" t="s">
        <v>3559</v>
      </c>
      <c r="B2618" s="91" t="s">
        <v>3560</v>
      </c>
    </row>
    <row r="2619" spans="1:2" ht="15" x14ac:dyDescent="0.25">
      <c r="A2619" s="91" t="s">
        <v>3561</v>
      </c>
      <c r="B2619" s="91" t="s">
        <v>3534</v>
      </c>
    </row>
    <row r="2620" spans="1:2" ht="15" x14ac:dyDescent="0.25">
      <c r="A2620" s="91" t="s">
        <v>3562</v>
      </c>
      <c r="B2620" s="91" t="s">
        <v>3563</v>
      </c>
    </row>
    <row r="2621" spans="1:2" ht="15" x14ac:dyDescent="0.25">
      <c r="A2621" s="91" t="s">
        <v>3564</v>
      </c>
      <c r="B2621" s="91" t="s">
        <v>3565</v>
      </c>
    </row>
    <row r="2622" spans="1:2" ht="15" x14ac:dyDescent="0.25">
      <c r="A2622" s="91" t="s">
        <v>3566</v>
      </c>
      <c r="B2622" s="91" t="s">
        <v>3567</v>
      </c>
    </row>
    <row r="2623" spans="1:2" ht="15" x14ac:dyDescent="0.25">
      <c r="A2623" s="91" t="s">
        <v>3568</v>
      </c>
      <c r="B2623" s="91" t="s">
        <v>3569</v>
      </c>
    </row>
    <row r="2624" spans="1:2" ht="15" x14ac:dyDescent="0.25">
      <c r="A2624" s="91" t="s">
        <v>3570</v>
      </c>
      <c r="B2624" s="91" t="s">
        <v>3571</v>
      </c>
    </row>
    <row r="2625" spans="1:2" ht="15" x14ac:dyDescent="0.25">
      <c r="A2625" s="91" t="s">
        <v>3572</v>
      </c>
      <c r="B2625" s="91" t="s">
        <v>3534</v>
      </c>
    </row>
    <row r="2626" spans="1:2" ht="15" x14ac:dyDescent="0.25">
      <c r="A2626" s="91" t="s">
        <v>3573</v>
      </c>
      <c r="B2626" s="91" t="s">
        <v>3534</v>
      </c>
    </row>
    <row r="2627" spans="1:2" ht="15" x14ac:dyDescent="0.25">
      <c r="A2627" s="91" t="s">
        <v>3574</v>
      </c>
      <c r="B2627" s="91" t="s">
        <v>3534</v>
      </c>
    </row>
    <row r="2628" spans="1:2" ht="15" x14ac:dyDescent="0.25">
      <c r="A2628" s="91" t="s">
        <v>3575</v>
      </c>
      <c r="B2628" s="91" t="s">
        <v>3534</v>
      </c>
    </row>
    <row r="2629" spans="1:2" ht="15" x14ac:dyDescent="0.25">
      <c r="A2629" s="91" t="s">
        <v>3576</v>
      </c>
      <c r="B2629" s="91" t="s">
        <v>3534</v>
      </c>
    </row>
    <row r="2630" spans="1:2" ht="15" x14ac:dyDescent="0.25">
      <c r="A2630" s="91" t="s">
        <v>3577</v>
      </c>
      <c r="B2630" s="91" t="s">
        <v>3534</v>
      </c>
    </row>
    <row r="2631" spans="1:2" ht="15" x14ac:dyDescent="0.25">
      <c r="A2631" s="91" t="s">
        <v>3578</v>
      </c>
      <c r="B2631" s="91" t="s">
        <v>3534</v>
      </c>
    </row>
    <row r="2632" spans="1:2" ht="15" x14ac:dyDescent="0.25">
      <c r="A2632" s="91" t="s">
        <v>3579</v>
      </c>
      <c r="B2632" s="91" t="s">
        <v>3534</v>
      </c>
    </row>
    <row r="2633" spans="1:2" ht="15" x14ac:dyDescent="0.25">
      <c r="A2633" s="91" t="s">
        <v>3580</v>
      </c>
      <c r="B2633" s="91" t="s">
        <v>3534</v>
      </c>
    </row>
    <row r="2634" spans="1:2" ht="15" x14ac:dyDescent="0.25">
      <c r="A2634" s="91" t="s">
        <v>3581</v>
      </c>
      <c r="B2634" s="91" t="s">
        <v>3534</v>
      </c>
    </row>
    <row r="2635" spans="1:2" ht="15" x14ac:dyDescent="0.25">
      <c r="A2635" s="91" t="s">
        <v>3582</v>
      </c>
      <c r="B2635" s="91" t="s">
        <v>3534</v>
      </c>
    </row>
    <row r="2636" spans="1:2" ht="15" x14ac:dyDescent="0.25">
      <c r="A2636" s="91" t="s">
        <v>3583</v>
      </c>
      <c r="B2636" s="91" t="s">
        <v>3545</v>
      </c>
    </row>
    <row r="2637" spans="1:2" ht="15" x14ac:dyDescent="0.25">
      <c r="A2637" s="91" t="s">
        <v>3584</v>
      </c>
      <c r="B2637" s="91" t="s">
        <v>3551</v>
      </c>
    </row>
    <row r="2638" spans="1:2" ht="15" x14ac:dyDescent="0.25">
      <c r="A2638" s="91" t="s">
        <v>3585</v>
      </c>
      <c r="B2638" s="91" t="s">
        <v>3549</v>
      </c>
    </row>
    <row r="2639" spans="1:2" ht="15" x14ac:dyDescent="0.25">
      <c r="A2639" s="91" t="s">
        <v>3586</v>
      </c>
      <c r="B2639" s="91" t="s">
        <v>3558</v>
      </c>
    </row>
    <row r="2640" spans="1:2" ht="15" x14ac:dyDescent="0.25">
      <c r="A2640" s="91" t="s">
        <v>3587</v>
      </c>
      <c r="B2640" s="91" t="s">
        <v>3553</v>
      </c>
    </row>
    <row r="2641" spans="1:2" ht="15" x14ac:dyDescent="0.25">
      <c r="A2641" s="91" t="s">
        <v>3588</v>
      </c>
      <c r="B2641" s="91" t="s">
        <v>3534</v>
      </c>
    </row>
    <row r="2642" spans="1:2" ht="15" x14ac:dyDescent="0.25">
      <c r="A2642" s="91" t="s">
        <v>3589</v>
      </c>
      <c r="B2642" s="91" t="s">
        <v>3534</v>
      </c>
    </row>
    <row r="2643" spans="1:2" ht="15" x14ac:dyDescent="0.25">
      <c r="A2643" s="91" t="s">
        <v>3590</v>
      </c>
      <c r="B2643" s="91" t="s">
        <v>3534</v>
      </c>
    </row>
    <row r="2644" spans="1:2" ht="15" x14ac:dyDescent="0.25">
      <c r="A2644" s="91" t="s">
        <v>3591</v>
      </c>
      <c r="B2644" s="91" t="s">
        <v>3534</v>
      </c>
    </row>
    <row r="2645" spans="1:2" ht="15" x14ac:dyDescent="0.25">
      <c r="A2645" s="91" t="s">
        <v>3592</v>
      </c>
      <c r="B2645" s="91" t="s">
        <v>3541</v>
      </c>
    </row>
    <row r="2646" spans="1:2" ht="15" x14ac:dyDescent="0.25">
      <c r="A2646" s="91" t="s">
        <v>3593</v>
      </c>
      <c r="B2646" s="91" t="s">
        <v>3594</v>
      </c>
    </row>
    <row r="2647" spans="1:2" ht="15" x14ac:dyDescent="0.25">
      <c r="A2647" s="91" t="s">
        <v>3595</v>
      </c>
      <c r="B2647" s="91" t="s">
        <v>3596</v>
      </c>
    </row>
    <row r="2648" spans="1:2" ht="15" x14ac:dyDescent="0.25">
      <c r="A2648" s="91" t="s">
        <v>3597</v>
      </c>
      <c r="B2648" s="91" t="s">
        <v>3596</v>
      </c>
    </row>
    <row r="2649" spans="1:2" ht="15" x14ac:dyDescent="0.25">
      <c r="A2649" s="91" t="s">
        <v>3598</v>
      </c>
      <c r="B2649" s="91" t="s">
        <v>3599</v>
      </c>
    </row>
    <row r="2650" spans="1:2" ht="15" x14ac:dyDescent="0.25">
      <c r="A2650" s="91" t="s">
        <v>3600</v>
      </c>
      <c r="B2650" s="91" t="s">
        <v>3601</v>
      </c>
    </row>
    <row r="2651" spans="1:2" ht="15" x14ac:dyDescent="0.25">
      <c r="A2651" s="91" t="s">
        <v>3602</v>
      </c>
      <c r="B2651" s="91" t="s">
        <v>3603</v>
      </c>
    </row>
    <row r="2652" spans="1:2" ht="15" x14ac:dyDescent="0.25">
      <c r="A2652" s="91" t="s">
        <v>3604</v>
      </c>
      <c r="B2652" s="91" t="s">
        <v>3605</v>
      </c>
    </row>
    <row r="2653" spans="1:2" ht="15" x14ac:dyDescent="0.25">
      <c r="A2653" s="91" t="s">
        <v>3606</v>
      </c>
      <c r="B2653" s="91" t="s">
        <v>3605</v>
      </c>
    </row>
    <row r="2654" spans="1:2" ht="15" x14ac:dyDescent="0.25">
      <c r="A2654" s="91" t="s">
        <v>3607</v>
      </c>
      <c r="B2654" s="91" t="s">
        <v>3605</v>
      </c>
    </row>
    <row r="2655" spans="1:2" ht="15" x14ac:dyDescent="0.25">
      <c r="A2655" s="91" t="s">
        <v>3608</v>
      </c>
      <c r="B2655" s="91" t="s">
        <v>3605</v>
      </c>
    </row>
    <row r="2656" spans="1:2" ht="15" x14ac:dyDescent="0.25">
      <c r="A2656" s="91" t="s">
        <v>3609</v>
      </c>
      <c r="B2656" s="91" t="s">
        <v>3605</v>
      </c>
    </row>
    <row r="2657" spans="1:2" ht="15" x14ac:dyDescent="0.25">
      <c r="A2657" s="91" t="s">
        <v>3610</v>
      </c>
      <c r="B2657" s="91" t="s">
        <v>3605</v>
      </c>
    </row>
    <row r="2658" spans="1:2" ht="15" x14ac:dyDescent="0.25">
      <c r="A2658" s="91" t="s">
        <v>3611</v>
      </c>
      <c r="B2658" s="91" t="s">
        <v>3605</v>
      </c>
    </row>
    <row r="2659" spans="1:2" ht="15" x14ac:dyDescent="0.25">
      <c r="A2659" s="91" t="s">
        <v>3612</v>
      </c>
      <c r="B2659" s="91" t="s">
        <v>3605</v>
      </c>
    </row>
    <row r="2660" spans="1:2" ht="15" x14ac:dyDescent="0.25">
      <c r="A2660" s="91" t="s">
        <v>3613</v>
      </c>
      <c r="B2660" s="91" t="s">
        <v>3614</v>
      </c>
    </row>
    <row r="2661" spans="1:2" ht="15" x14ac:dyDescent="0.25">
      <c r="A2661" s="91" t="s">
        <v>3615</v>
      </c>
      <c r="B2661" s="91" t="s">
        <v>3603</v>
      </c>
    </row>
    <row r="2662" spans="1:2" ht="15" x14ac:dyDescent="0.25">
      <c r="A2662" s="91" t="s">
        <v>3616</v>
      </c>
      <c r="B2662" s="91" t="s">
        <v>3605</v>
      </c>
    </row>
    <row r="2663" spans="1:2" ht="15" x14ac:dyDescent="0.25">
      <c r="A2663" s="91" t="s">
        <v>3617</v>
      </c>
      <c r="B2663" s="91" t="s">
        <v>3605</v>
      </c>
    </row>
    <row r="2664" spans="1:2" ht="15" x14ac:dyDescent="0.25">
      <c r="A2664" s="91" t="s">
        <v>3618</v>
      </c>
      <c r="B2664" s="91" t="s">
        <v>3605</v>
      </c>
    </row>
    <row r="2665" spans="1:2" ht="15" x14ac:dyDescent="0.25">
      <c r="A2665" s="91" t="s">
        <v>3619</v>
      </c>
      <c r="B2665" s="91" t="s">
        <v>3605</v>
      </c>
    </row>
    <row r="2666" spans="1:2" ht="15" x14ac:dyDescent="0.25">
      <c r="A2666" s="91" t="s">
        <v>3620</v>
      </c>
      <c r="B2666" s="91" t="s">
        <v>3605</v>
      </c>
    </row>
    <row r="2667" spans="1:2" ht="15" x14ac:dyDescent="0.25">
      <c r="A2667" s="91" t="s">
        <v>3621</v>
      </c>
      <c r="B2667" s="91" t="s">
        <v>3605</v>
      </c>
    </row>
    <row r="2668" spans="1:2" ht="15" x14ac:dyDescent="0.25">
      <c r="A2668" s="91" t="s">
        <v>3622</v>
      </c>
      <c r="B2668" s="91" t="s">
        <v>3623</v>
      </c>
    </row>
    <row r="2669" spans="1:2" ht="15" x14ac:dyDescent="0.25">
      <c r="A2669" s="91" t="s">
        <v>3624</v>
      </c>
      <c r="B2669" s="91" t="s">
        <v>3623</v>
      </c>
    </row>
    <row r="2670" spans="1:2" ht="15" x14ac:dyDescent="0.25">
      <c r="A2670" s="91" t="s">
        <v>3625</v>
      </c>
      <c r="B2670" s="91" t="s">
        <v>3623</v>
      </c>
    </row>
    <row r="2671" spans="1:2" ht="15" x14ac:dyDescent="0.25">
      <c r="A2671" s="91" t="s">
        <v>3626</v>
      </c>
      <c r="B2671" s="91" t="s">
        <v>3623</v>
      </c>
    </row>
    <row r="2672" spans="1:2" ht="15" x14ac:dyDescent="0.25">
      <c r="A2672" s="91" t="s">
        <v>3627</v>
      </c>
      <c r="B2672" s="91" t="s">
        <v>3623</v>
      </c>
    </row>
    <row r="2673" spans="1:2" ht="15" x14ac:dyDescent="0.25">
      <c r="A2673" s="91" t="s">
        <v>3628</v>
      </c>
      <c r="B2673" s="91" t="s">
        <v>3623</v>
      </c>
    </row>
    <row r="2674" spans="1:2" ht="15" x14ac:dyDescent="0.25">
      <c r="A2674" s="91" t="s">
        <v>3629</v>
      </c>
      <c r="B2674" s="91" t="s">
        <v>3630</v>
      </c>
    </row>
    <row r="2675" spans="1:2" ht="15" x14ac:dyDescent="0.25">
      <c r="A2675" s="91" t="s">
        <v>3631</v>
      </c>
      <c r="B2675" s="91" t="s">
        <v>3632</v>
      </c>
    </row>
    <row r="2676" spans="1:2" ht="15" x14ac:dyDescent="0.25">
      <c r="A2676" s="91" t="s">
        <v>3633</v>
      </c>
      <c r="B2676" s="91" t="s">
        <v>3634</v>
      </c>
    </row>
    <row r="2677" spans="1:2" ht="15" x14ac:dyDescent="0.25">
      <c r="A2677" s="91" t="s">
        <v>3635</v>
      </c>
      <c r="B2677" s="91" t="s">
        <v>3636</v>
      </c>
    </row>
    <row r="2678" spans="1:2" ht="15" x14ac:dyDescent="0.25">
      <c r="A2678" s="91" t="s">
        <v>3637</v>
      </c>
      <c r="B2678" s="91" t="s">
        <v>3638</v>
      </c>
    </row>
    <row r="2679" spans="1:2" ht="15" x14ac:dyDescent="0.25">
      <c r="A2679" s="91" t="s">
        <v>3639</v>
      </c>
      <c r="B2679" s="91" t="s">
        <v>3640</v>
      </c>
    </row>
    <row r="2680" spans="1:2" ht="15" x14ac:dyDescent="0.25">
      <c r="A2680" s="91" t="s">
        <v>3641</v>
      </c>
      <c r="B2680" s="91" t="s">
        <v>3640</v>
      </c>
    </row>
    <row r="2681" spans="1:2" ht="15" x14ac:dyDescent="0.25">
      <c r="A2681" s="91" t="s">
        <v>3642</v>
      </c>
      <c r="B2681" s="91" t="s">
        <v>3643</v>
      </c>
    </row>
    <row r="2682" spans="1:2" ht="15" x14ac:dyDescent="0.25">
      <c r="A2682" s="91" t="s">
        <v>3644</v>
      </c>
      <c r="B2682" s="91" t="s">
        <v>3645</v>
      </c>
    </row>
    <row r="2683" spans="1:2" ht="15" x14ac:dyDescent="0.25">
      <c r="A2683" s="91" t="s">
        <v>3646</v>
      </c>
      <c r="B2683" s="91" t="s">
        <v>3645</v>
      </c>
    </row>
    <row r="2684" spans="1:2" ht="15" x14ac:dyDescent="0.25">
      <c r="A2684" s="91" t="s">
        <v>3647</v>
      </c>
      <c r="B2684" s="91" t="s">
        <v>3645</v>
      </c>
    </row>
    <row r="2685" spans="1:2" ht="15" x14ac:dyDescent="0.25">
      <c r="A2685" s="91" t="s">
        <v>3648</v>
      </c>
      <c r="B2685" s="91" t="s">
        <v>3645</v>
      </c>
    </row>
    <row r="2686" spans="1:2" ht="15" x14ac:dyDescent="0.25">
      <c r="A2686" s="91" t="s">
        <v>3649</v>
      </c>
      <c r="B2686" s="91" t="s">
        <v>3645</v>
      </c>
    </row>
    <row r="2687" spans="1:2" ht="15" x14ac:dyDescent="0.25">
      <c r="A2687" s="91" t="s">
        <v>3650</v>
      </c>
      <c r="B2687" s="91" t="s">
        <v>3645</v>
      </c>
    </row>
    <row r="2688" spans="1:2" ht="15" x14ac:dyDescent="0.25">
      <c r="A2688" s="91" t="s">
        <v>3651</v>
      </c>
      <c r="B2688" s="91" t="s">
        <v>3645</v>
      </c>
    </row>
    <row r="2689" spans="1:2" ht="15" x14ac:dyDescent="0.25">
      <c r="A2689" s="91" t="s">
        <v>3652</v>
      </c>
      <c r="B2689" s="91" t="s">
        <v>3653</v>
      </c>
    </row>
    <row r="2690" spans="1:2" ht="15" x14ac:dyDescent="0.25">
      <c r="A2690" s="91" t="s">
        <v>3654</v>
      </c>
      <c r="B2690" s="91" t="s">
        <v>3655</v>
      </c>
    </row>
    <row r="2691" spans="1:2" ht="15" x14ac:dyDescent="0.25">
      <c r="A2691" s="91" t="s">
        <v>3656</v>
      </c>
      <c r="B2691" s="91" t="s">
        <v>3657</v>
      </c>
    </row>
    <row r="2692" spans="1:2" ht="15" x14ac:dyDescent="0.25">
      <c r="A2692" s="91" t="s">
        <v>3658</v>
      </c>
      <c r="B2692" s="91" t="s">
        <v>3659</v>
      </c>
    </row>
    <row r="2693" spans="1:2" ht="15" x14ac:dyDescent="0.25">
      <c r="A2693" s="91" t="s">
        <v>3660</v>
      </c>
      <c r="B2693" s="91" t="s">
        <v>3655</v>
      </c>
    </row>
    <row r="2694" spans="1:2" ht="15" x14ac:dyDescent="0.25">
      <c r="A2694" s="91" t="s">
        <v>3661</v>
      </c>
      <c r="B2694" s="91" t="s">
        <v>3657</v>
      </c>
    </row>
    <row r="2695" spans="1:2" ht="15" x14ac:dyDescent="0.25">
      <c r="A2695" s="91" t="s">
        <v>3662</v>
      </c>
      <c r="B2695" s="91" t="s">
        <v>3659</v>
      </c>
    </row>
    <row r="2696" spans="1:2" ht="15" x14ac:dyDescent="0.25">
      <c r="A2696" s="91" t="s">
        <v>3663</v>
      </c>
      <c r="B2696" s="91" t="s">
        <v>3653</v>
      </c>
    </row>
    <row r="2697" spans="1:2" ht="15" x14ac:dyDescent="0.25">
      <c r="A2697" s="91" t="s">
        <v>3664</v>
      </c>
      <c r="B2697" s="91" t="s">
        <v>3665</v>
      </c>
    </row>
    <row r="2698" spans="1:2" ht="15" x14ac:dyDescent="0.25">
      <c r="A2698" s="91" t="s">
        <v>3666</v>
      </c>
      <c r="B2698" s="91" t="s">
        <v>3667</v>
      </c>
    </row>
    <row r="2699" spans="1:2" ht="15" x14ac:dyDescent="0.25">
      <c r="A2699" s="91" t="s">
        <v>3668</v>
      </c>
      <c r="B2699" s="91" t="s">
        <v>3667</v>
      </c>
    </row>
    <row r="2700" spans="1:2" ht="15" x14ac:dyDescent="0.25">
      <c r="A2700" s="91" t="s">
        <v>3669</v>
      </c>
      <c r="B2700" s="91" t="s">
        <v>3667</v>
      </c>
    </row>
    <row r="2701" spans="1:2" ht="15" x14ac:dyDescent="0.25">
      <c r="A2701" s="91" t="s">
        <v>3670</v>
      </c>
      <c r="B2701" s="91" t="s">
        <v>3667</v>
      </c>
    </row>
    <row r="2702" spans="1:2" ht="15" x14ac:dyDescent="0.25">
      <c r="A2702" s="91" t="s">
        <v>3671</v>
      </c>
      <c r="B2702" s="91" t="s">
        <v>3667</v>
      </c>
    </row>
    <row r="2703" spans="1:2" ht="15" x14ac:dyDescent="0.25">
      <c r="A2703" s="91" t="s">
        <v>3672</v>
      </c>
      <c r="B2703" s="91" t="s">
        <v>3667</v>
      </c>
    </row>
    <row r="2704" spans="1:2" ht="15" x14ac:dyDescent="0.25">
      <c r="A2704" s="91" t="s">
        <v>3673</v>
      </c>
      <c r="B2704" s="91" t="s">
        <v>3667</v>
      </c>
    </row>
    <row r="2705" spans="1:2" ht="15" x14ac:dyDescent="0.25">
      <c r="A2705" s="91" t="s">
        <v>3674</v>
      </c>
      <c r="B2705" s="91" t="s">
        <v>3667</v>
      </c>
    </row>
    <row r="2706" spans="1:2" ht="15" x14ac:dyDescent="0.25">
      <c r="A2706" s="91" t="s">
        <v>3675</v>
      </c>
      <c r="B2706" s="91" t="s">
        <v>3667</v>
      </c>
    </row>
    <row r="2707" spans="1:2" ht="15" x14ac:dyDescent="0.25">
      <c r="A2707" s="91" t="s">
        <v>3676</v>
      </c>
      <c r="B2707" s="91" t="s">
        <v>3667</v>
      </c>
    </row>
    <row r="2708" spans="1:2" ht="15" x14ac:dyDescent="0.25">
      <c r="A2708" s="91" t="s">
        <v>3677</v>
      </c>
      <c r="B2708" s="91" t="s">
        <v>3667</v>
      </c>
    </row>
    <row r="2709" spans="1:2" ht="15" x14ac:dyDescent="0.25">
      <c r="A2709" s="91" t="s">
        <v>3678</v>
      </c>
      <c r="B2709" s="91" t="s">
        <v>3667</v>
      </c>
    </row>
    <row r="2710" spans="1:2" ht="15" x14ac:dyDescent="0.25">
      <c r="A2710" s="91" t="s">
        <v>3679</v>
      </c>
      <c r="B2710" s="91" t="s">
        <v>3667</v>
      </c>
    </row>
    <row r="2711" spans="1:2" ht="15" x14ac:dyDescent="0.25">
      <c r="A2711" s="91" t="s">
        <v>3680</v>
      </c>
      <c r="B2711" s="91" t="s">
        <v>3667</v>
      </c>
    </row>
    <row r="2712" spans="1:2" ht="15" x14ac:dyDescent="0.25">
      <c r="A2712" s="91" t="s">
        <v>3681</v>
      </c>
      <c r="B2712" s="91" t="s">
        <v>3667</v>
      </c>
    </row>
    <row r="2713" spans="1:2" ht="15" x14ac:dyDescent="0.25">
      <c r="A2713" s="91" t="s">
        <v>3682</v>
      </c>
      <c r="B2713" s="91" t="s">
        <v>3667</v>
      </c>
    </row>
    <row r="2714" spans="1:2" ht="15" x14ac:dyDescent="0.25">
      <c r="A2714" s="91" t="s">
        <v>3683</v>
      </c>
      <c r="B2714" s="91" t="s">
        <v>3667</v>
      </c>
    </row>
    <row r="2715" spans="1:2" ht="15" x14ac:dyDescent="0.25">
      <c r="A2715" s="91" t="s">
        <v>3684</v>
      </c>
      <c r="B2715" s="91" t="s">
        <v>3667</v>
      </c>
    </row>
    <row r="2716" spans="1:2" ht="15" x14ac:dyDescent="0.25">
      <c r="A2716" s="91" t="s">
        <v>3685</v>
      </c>
      <c r="B2716" s="91" t="s">
        <v>3667</v>
      </c>
    </row>
    <row r="2717" spans="1:2" ht="15" x14ac:dyDescent="0.25">
      <c r="A2717" s="91" t="s">
        <v>3686</v>
      </c>
      <c r="B2717" s="91" t="s">
        <v>3667</v>
      </c>
    </row>
    <row r="2718" spans="1:2" ht="15" x14ac:dyDescent="0.25">
      <c r="A2718" s="91" t="s">
        <v>3687</v>
      </c>
      <c r="B2718" s="91" t="s">
        <v>3667</v>
      </c>
    </row>
    <row r="2719" spans="1:2" ht="15" x14ac:dyDescent="0.25">
      <c r="A2719" s="91" t="s">
        <v>3688</v>
      </c>
      <c r="B2719" s="91" t="s">
        <v>3667</v>
      </c>
    </row>
    <row r="2720" spans="1:2" ht="15" x14ac:dyDescent="0.25">
      <c r="A2720" s="91" t="s">
        <v>3689</v>
      </c>
      <c r="B2720" s="91" t="s">
        <v>3667</v>
      </c>
    </row>
    <row r="2721" spans="1:2" ht="15" x14ac:dyDescent="0.25">
      <c r="A2721" s="91" t="s">
        <v>3690</v>
      </c>
      <c r="B2721" s="91" t="s">
        <v>3667</v>
      </c>
    </row>
    <row r="2722" spans="1:2" ht="15" x14ac:dyDescent="0.25">
      <c r="A2722" s="91" t="s">
        <v>3691</v>
      </c>
      <c r="B2722" s="91" t="s">
        <v>3667</v>
      </c>
    </row>
    <row r="2723" spans="1:2" ht="15" x14ac:dyDescent="0.25">
      <c r="A2723" s="91" t="s">
        <v>3692</v>
      </c>
      <c r="B2723" s="91" t="s">
        <v>3667</v>
      </c>
    </row>
    <row r="2724" spans="1:2" ht="15" x14ac:dyDescent="0.25">
      <c r="A2724" s="91" t="s">
        <v>3693</v>
      </c>
      <c r="B2724" s="91" t="s">
        <v>3667</v>
      </c>
    </row>
    <row r="2725" spans="1:2" ht="15" x14ac:dyDescent="0.25">
      <c r="A2725" s="91" t="s">
        <v>3694</v>
      </c>
      <c r="B2725" s="91" t="s">
        <v>3667</v>
      </c>
    </row>
    <row r="2726" spans="1:2" ht="15" x14ac:dyDescent="0.25">
      <c r="A2726" s="91" t="s">
        <v>3695</v>
      </c>
      <c r="B2726" s="91" t="s">
        <v>3667</v>
      </c>
    </row>
    <row r="2727" spans="1:2" ht="15" x14ac:dyDescent="0.25">
      <c r="A2727" s="91" t="s">
        <v>3696</v>
      </c>
      <c r="B2727" s="91" t="s">
        <v>3667</v>
      </c>
    </row>
    <row r="2728" spans="1:2" ht="15" x14ac:dyDescent="0.25">
      <c r="A2728" s="91" t="s">
        <v>3697</v>
      </c>
      <c r="B2728" s="91" t="s">
        <v>3667</v>
      </c>
    </row>
    <row r="2729" spans="1:2" ht="15" x14ac:dyDescent="0.25">
      <c r="A2729" s="91" t="s">
        <v>3698</v>
      </c>
      <c r="B2729" s="91" t="s">
        <v>3667</v>
      </c>
    </row>
    <row r="2730" spans="1:2" ht="15" x14ac:dyDescent="0.25">
      <c r="A2730" s="91" t="s">
        <v>3699</v>
      </c>
      <c r="B2730" s="91" t="s">
        <v>3667</v>
      </c>
    </row>
    <row r="2731" spans="1:2" ht="15" x14ac:dyDescent="0.25">
      <c r="A2731" s="91" t="s">
        <v>3700</v>
      </c>
      <c r="B2731" s="91" t="s">
        <v>3667</v>
      </c>
    </row>
    <row r="2732" spans="1:2" ht="15" x14ac:dyDescent="0.25">
      <c r="A2732" s="91" t="s">
        <v>3701</v>
      </c>
      <c r="B2732" s="91" t="s">
        <v>3667</v>
      </c>
    </row>
    <row r="2733" spans="1:2" ht="15" x14ac:dyDescent="0.25">
      <c r="A2733" s="91" t="s">
        <v>3702</v>
      </c>
      <c r="B2733" s="91" t="s">
        <v>3667</v>
      </c>
    </row>
    <row r="2734" spans="1:2" ht="15" x14ac:dyDescent="0.25">
      <c r="A2734" s="91" t="s">
        <v>3703</v>
      </c>
      <c r="B2734" s="91" t="s">
        <v>3667</v>
      </c>
    </row>
    <row r="2735" spans="1:2" ht="15" x14ac:dyDescent="0.25">
      <c r="A2735" s="91" t="s">
        <v>3704</v>
      </c>
      <c r="B2735" s="91" t="s">
        <v>3667</v>
      </c>
    </row>
    <row r="2736" spans="1:2" ht="15" x14ac:dyDescent="0.25">
      <c r="A2736" s="91" t="s">
        <v>3705</v>
      </c>
      <c r="B2736" s="91" t="s">
        <v>3667</v>
      </c>
    </row>
    <row r="2737" spans="1:2" ht="15" x14ac:dyDescent="0.25">
      <c r="A2737" s="91" t="s">
        <v>3706</v>
      </c>
      <c r="B2737" s="91" t="s">
        <v>3667</v>
      </c>
    </row>
    <row r="2738" spans="1:2" ht="15" x14ac:dyDescent="0.25">
      <c r="A2738" s="91" t="s">
        <v>3707</v>
      </c>
      <c r="B2738" s="91" t="s">
        <v>3667</v>
      </c>
    </row>
    <row r="2739" spans="1:2" ht="15" x14ac:dyDescent="0.25">
      <c r="A2739" s="91" t="s">
        <v>3708</v>
      </c>
      <c r="B2739" s="91" t="s">
        <v>3667</v>
      </c>
    </row>
    <row r="2740" spans="1:2" ht="15" x14ac:dyDescent="0.25">
      <c r="A2740" s="91" t="s">
        <v>3709</v>
      </c>
      <c r="B2740" s="91" t="s">
        <v>3667</v>
      </c>
    </row>
    <row r="2741" spans="1:2" ht="15" x14ac:dyDescent="0.25">
      <c r="A2741" s="91" t="s">
        <v>3710</v>
      </c>
      <c r="B2741" s="91" t="s">
        <v>3667</v>
      </c>
    </row>
    <row r="2742" spans="1:2" ht="15" x14ac:dyDescent="0.25">
      <c r="A2742" s="91" t="s">
        <v>3711</v>
      </c>
      <c r="B2742" s="91" t="s">
        <v>3667</v>
      </c>
    </row>
    <row r="2743" spans="1:2" ht="15" x14ac:dyDescent="0.25">
      <c r="A2743" s="91" t="s">
        <v>3712</v>
      </c>
      <c r="B2743" s="91" t="s">
        <v>3667</v>
      </c>
    </row>
    <row r="2744" spans="1:2" ht="15" x14ac:dyDescent="0.25">
      <c r="A2744" s="91" t="s">
        <v>3713</v>
      </c>
      <c r="B2744" s="91" t="s">
        <v>3667</v>
      </c>
    </row>
    <row r="2745" spans="1:2" ht="15" x14ac:dyDescent="0.25">
      <c r="A2745" s="91" t="s">
        <v>3714</v>
      </c>
      <c r="B2745" s="91" t="s">
        <v>3667</v>
      </c>
    </row>
    <row r="2746" spans="1:2" ht="15" x14ac:dyDescent="0.25">
      <c r="A2746" s="91" t="s">
        <v>3715</v>
      </c>
      <c r="B2746" s="91" t="s">
        <v>3667</v>
      </c>
    </row>
    <row r="2747" spans="1:2" ht="15" x14ac:dyDescent="0.25">
      <c r="A2747" s="91" t="s">
        <v>3716</v>
      </c>
      <c r="B2747" s="91" t="s">
        <v>3667</v>
      </c>
    </row>
    <row r="2748" spans="1:2" ht="15" x14ac:dyDescent="0.25">
      <c r="A2748" s="91" t="s">
        <v>3717</v>
      </c>
      <c r="B2748" s="91" t="s">
        <v>3667</v>
      </c>
    </row>
    <row r="2749" spans="1:2" ht="15" x14ac:dyDescent="0.25">
      <c r="A2749" s="91" t="s">
        <v>3718</v>
      </c>
      <c r="B2749" s="91" t="s">
        <v>3667</v>
      </c>
    </row>
    <row r="2750" spans="1:2" ht="15" x14ac:dyDescent="0.25">
      <c r="A2750" s="91" t="s">
        <v>3719</v>
      </c>
      <c r="B2750" s="91" t="s">
        <v>3667</v>
      </c>
    </row>
    <row r="2751" spans="1:2" ht="15" x14ac:dyDescent="0.25">
      <c r="A2751" s="91" t="s">
        <v>3720</v>
      </c>
      <c r="B2751" s="91" t="s">
        <v>3667</v>
      </c>
    </row>
    <row r="2752" spans="1:2" ht="15" x14ac:dyDescent="0.25">
      <c r="A2752" s="91" t="s">
        <v>3721</v>
      </c>
      <c r="B2752" s="91" t="s">
        <v>3667</v>
      </c>
    </row>
    <row r="2753" spans="1:2" ht="15" x14ac:dyDescent="0.25">
      <c r="A2753" s="91" t="s">
        <v>3722</v>
      </c>
      <c r="B2753" s="91" t="s">
        <v>3667</v>
      </c>
    </row>
    <row r="2754" spans="1:2" ht="15" x14ac:dyDescent="0.25">
      <c r="A2754" s="91" t="s">
        <v>3723</v>
      </c>
      <c r="B2754" s="91" t="s">
        <v>3724</v>
      </c>
    </row>
    <row r="2755" spans="1:2" ht="15" x14ac:dyDescent="0.25">
      <c r="A2755" s="91" t="s">
        <v>3725</v>
      </c>
      <c r="B2755" s="91" t="s">
        <v>3726</v>
      </c>
    </row>
    <row r="2756" spans="1:2" ht="15" x14ac:dyDescent="0.25">
      <c r="A2756" s="91" t="s">
        <v>3727</v>
      </c>
      <c r="B2756" s="91" t="s">
        <v>3726</v>
      </c>
    </row>
    <row r="2757" spans="1:2" ht="15" x14ac:dyDescent="0.25">
      <c r="A2757" s="91" t="s">
        <v>3728</v>
      </c>
      <c r="B2757" s="91" t="s">
        <v>3729</v>
      </c>
    </row>
    <row r="2758" spans="1:2" ht="15" x14ac:dyDescent="0.25">
      <c r="A2758" s="91" t="s">
        <v>3730</v>
      </c>
      <c r="B2758" s="91" t="s">
        <v>3731</v>
      </c>
    </row>
    <row r="2759" spans="1:2" ht="15" x14ac:dyDescent="0.25">
      <c r="A2759" s="91" t="s">
        <v>3732</v>
      </c>
      <c r="B2759" s="91" t="s">
        <v>3733</v>
      </c>
    </row>
    <row r="2760" spans="1:2" ht="15" x14ac:dyDescent="0.25">
      <c r="A2760" s="91" t="s">
        <v>3734</v>
      </c>
      <c r="B2760" s="91" t="s">
        <v>3735</v>
      </c>
    </row>
    <row r="2761" spans="1:2" ht="15" x14ac:dyDescent="0.25">
      <c r="A2761" s="91" t="s">
        <v>3736</v>
      </c>
      <c r="B2761" s="91" t="s">
        <v>3737</v>
      </c>
    </row>
    <row r="2762" spans="1:2" ht="15" x14ac:dyDescent="0.25">
      <c r="A2762" s="91" t="s">
        <v>3738</v>
      </c>
      <c r="B2762" s="91" t="s">
        <v>3739</v>
      </c>
    </row>
    <row r="2763" spans="1:2" ht="15" x14ac:dyDescent="0.25">
      <c r="A2763" s="91" t="s">
        <v>3740</v>
      </c>
      <c r="B2763" s="91" t="s">
        <v>3739</v>
      </c>
    </row>
    <row r="2764" spans="1:2" ht="15" x14ac:dyDescent="0.25">
      <c r="A2764" s="91" t="s">
        <v>3741</v>
      </c>
      <c r="B2764" s="91" t="s">
        <v>3742</v>
      </c>
    </row>
    <row r="2765" spans="1:2" ht="15" x14ac:dyDescent="0.25">
      <c r="A2765" s="91" t="s">
        <v>3743</v>
      </c>
      <c r="B2765" s="91" t="s">
        <v>3742</v>
      </c>
    </row>
    <row r="2766" spans="1:2" ht="15" x14ac:dyDescent="0.25">
      <c r="A2766" s="91" t="s">
        <v>3744</v>
      </c>
      <c r="B2766" s="91" t="s">
        <v>3742</v>
      </c>
    </row>
    <row r="2767" spans="1:2" ht="15" x14ac:dyDescent="0.25">
      <c r="A2767" s="91" t="s">
        <v>3745</v>
      </c>
      <c r="B2767" s="91" t="s">
        <v>3742</v>
      </c>
    </row>
    <row r="2768" spans="1:2" ht="15" x14ac:dyDescent="0.25">
      <c r="A2768" s="91" t="s">
        <v>3746</v>
      </c>
      <c r="B2768" s="91" t="s">
        <v>3742</v>
      </c>
    </row>
    <row r="2769" spans="1:2" ht="15" x14ac:dyDescent="0.25">
      <c r="A2769" s="91" t="s">
        <v>3747</v>
      </c>
      <c r="B2769" s="91" t="s">
        <v>3742</v>
      </c>
    </row>
    <row r="2770" spans="1:2" ht="15" x14ac:dyDescent="0.25">
      <c r="A2770" s="91" t="s">
        <v>3748</v>
      </c>
      <c r="B2770" s="91" t="s">
        <v>3749</v>
      </c>
    </row>
    <row r="2771" spans="1:2" ht="15" x14ac:dyDescent="0.25">
      <c r="A2771" s="91" t="s">
        <v>3750</v>
      </c>
      <c r="B2771" s="91" t="s">
        <v>3749</v>
      </c>
    </row>
    <row r="2772" spans="1:2" ht="15" x14ac:dyDescent="0.25">
      <c r="A2772" s="91" t="s">
        <v>3751</v>
      </c>
      <c r="B2772" s="91" t="s">
        <v>3752</v>
      </c>
    </row>
    <row r="2773" spans="1:2" ht="15" x14ac:dyDescent="0.25">
      <c r="A2773" s="91" t="s">
        <v>3753</v>
      </c>
      <c r="B2773" s="91" t="s">
        <v>3752</v>
      </c>
    </row>
    <row r="2774" spans="1:2" ht="15" x14ac:dyDescent="0.25">
      <c r="A2774" s="91" t="s">
        <v>3754</v>
      </c>
      <c r="B2774" s="91" t="s">
        <v>3752</v>
      </c>
    </row>
    <row r="2775" spans="1:2" ht="15" x14ac:dyDescent="0.25">
      <c r="A2775" s="91" t="s">
        <v>3755</v>
      </c>
      <c r="B2775" s="91" t="s">
        <v>3756</v>
      </c>
    </row>
    <row r="2776" spans="1:2" ht="15" x14ac:dyDescent="0.25">
      <c r="A2776" s="91" t="s">
        <v>3757</v>
      </c>
      <c r="B2776" s="91" t="s">
        <v>3756</v>
      </c>
    </row>
    <row r="2777" spans="1:2" ht="15" x14ac:dyDescent="0.25">
      <c r="A2777" s="91" t="s">
        <v>3758</v>
      </c>
      <c r="B2777" s="91" t="s">
        <v>3759</v>
      </c>
    </row>
    <row r="2778" spans="1:2" ht="15" x14ac:dyDescent="0.25">
      <c r="A2778" s="91" t="s">
        <v>3760</v>
      </c>
      <c r="B2778" s="91" t="s">
        <v>3759</v>
      </c>
    </row>
    <row r="2779" spans="1:2" ht="15" x14ac:dyDescent="0.25">
      <c r="A2779" s="91" t="s">
        <v>3761</v>
      </c>
      <c r="B2779" s="91" t="s">
        <v>3762</v>
      </c>
    </row>
    <row r="2780" spans="1:2" ht="15" x14ac:dyDescent="0.25">
      <c r="A2780" s="91" t="s">
        <v>3763</v>
      </c>
      <c r="B2780" s="91" t="s">
        <v>3762</v>
      </c>
    </row>
    <row r="2781" spans="1:2" ht="15" x14ac:dyDescent="0.25">
      <c r="A2781" s="91" t="s">
        <v>3764</v>
      </c>
      <c r="B2781" s="91" t="s">
        <v>3762</v>
      </c>
    </row>
    <row r="2782" spans="1:2" ht="15" x14ac:dyDescent="0.25">
      <c r="A2782" s="91" t="s">
        <v>3765</v>
      </c>
      <c r="B2782" s="91" t="s">
        <v>3762</v>
      </c>
    </row>
    <row r="2783" spans="1:2" ht="15" x14ac:dyDescent="0.25">
      <c r="A2783" s="91" t="s">
        <v>3766</v>
      </c>
      <c r="B2783" s="91" t="s">
        <v>3762</v>
      </c>
    </row>
    <row r="2784" spans="1:2" ht="15" x14ac:dyDescent="0.25">
      <c r="A2784" s="91" t="s">
        <v>3767</v>
      </c>
      <c r="B2784" s="91" t="s">
        <v>3762</v>
      </c>
    </row>
    <row r="2785" spans="1:2" ht="15" x14ac:dyDescent="0.25">
      <c r="A2785" s="91" t="s">
        <v>3768</v>
      </c>
      <c r="B2785" s="91" t="s">
        <v>3762</v>
      </c>
    </row>
    <row r="2786" spans="1:2" ht="15" x14ac:dyDescent="0.25">
      <c r="A2786" s="91" t="s">
        <v>3769</v>
      </c>
      <c r="B2786" s="91" t="s">
        <v>3762</v>
      </c>
    </row>
    <row r="2787" spans="1:2" ht="15" x14ac:dyDescent="0.25">
      <c r="A2787" s="91" t="s">
        <v>3770</v>
      </c>
      <c r="B2787" s="91" t="s">
        <v>3771</v>
      </c>
    </row>
    <row r="2788" spans="1:2" ht="15" x14ac:dyDescent="0.25">
      <c r="A2788" s="91" t="s">
        <v>3772</v>
      </c>
      <c r="B2788" s="91" t="s">
        <v>3773</v>
      </c>
    </row>
    <row r="2789" spans="1:2" ht="15" x14ac:dyDescent="0.25">
      <c r="A2789" s="91" t="s">
        <v>3774</v>
      </c>
      <c r="B2789" s="91" t="s">
        <v>3773</v>
      </c>
    </row>
    <row r="2790" spans="1:2" ht="15" x14ac:dyDescent="0.25">
      <c r="A2790" s="91" t="s">
        <v>3775</v>
      </c>
      <c r="B2790" s="91" t="s">
        <v>3773</v>
      </c>
    </row>
    <row r="2791" spans="1:2" ht="15" x14ac:dyDescent="0.25">
      <c r="A2791" s="91" t="s">
        <v>3776</v>
      </c>
      <c r="B2791" s="91" t="s">
        <v>3773</v>
      </c>
    </row>
    <row r="2792" spans="1:2" ht="15" x14ac:dyDescent="0.25">
      <c r="A2792" s="91" t="s">
        <v>3777</v>
      </c>
      <c r="B2792" s="91" t="s">
        <v>3778</v>
      </c>
    </row>
    <row r="2793" spans="1:2" ht="15" x14ac:dyDescent="0.25">
      <c r="A2793" s="91" t="s">
        <v>3779</v>
      </c>
      <c r="B2793" s="91" t="s">
        <v>3778</v>
      </c>
    </row>
    <row r="2794" spans="1:2" ht="15" x14ac:dyDescent="0.25">
      <c r="A2794" s="91" t="s">
        <v>3780</v>
      </c>
      <c r="B2794" s="91" t="s">
        <v>3778</v>
      </c>
    </row>
    <row r="2795" spans="1:2" ht="15" x14ac:dyDescent="0.25">
      <c r="A2795" s="91" t="s">
        <v>3781</v>
      </c>
      <c r="B2795" s="91" t="s">
        <v>3778</v>
      </c>
    </row>
    <row r="2796" spans="1:2" ht="15" x14ac:dyDescent="0.25">
      <c r="A2796" s="91" t="s">
        <v>3782</v>
      </c>
      <c r="B2796" s="91" t="s">
        <v>3778</v>
      </c>
    </row>
    <row r="2797" spans="1:2" ht="15" x14ac:dyDescent="0.25">
      <c r="A2797" s="91" t="s">
        <v>3783</v>
      </c>
      <c r="B2797" s="91" t="s">
        <v>3778</v>
      </c>
    </row>
    <row r="2798" spans="1:2" ht="15" x14ac:dyDescent="0.25">
      <c r="A2798" s="91" t="s">
        <v>3784</v>
      </c>
      <c r="B2798" s="91" t="s">
        <v>3785</v>
      </c>
    </row>
    <row r="2799" spans="1:2" ht="15" x14ac:dyDescent="0.25">
      <c r="A2799" s="91" t="s">
        <v>3786</v>
      </c>
      <c r="B2799" s="91" t="s">
        <v>3787</v>
      </c>
    </row>
    <row r="2800" spans="1:2" ht="15" x14ac:dyDescent="0.25">
      <c r="A2800" s="91" t="s">
        <v>3788</v>
      </c>
      <c r="B2800" s="91" t="s">
        <v>3787</v>
      </c>
    </row>
    <row r="2801" spans="1:2" ht="15" x14ac:dyDescent="0.25">
      <c r="A2801" s="91" t="s">
        <v>3789</v>
      </c>
      <c r="B2801" s="91" t="s">
        <v>3787</v>
      </c>
    </row>
    <row r="2802" spans="1:2" ht="15" x14ac:dyDescent="0.25">
      <c r="A2802" s="91" t="s">
        <v>3790</v>
      </c>
      <c r="B2802" s="91" t="s">
        <v>3791</v>
      </c>
    </row>
    <row r="2803" spans="1:2" ht="15" x14ac:dyDescent="0.25">
      <c r="A2803" s="91" t="s">
        <v>3792</v>
      </c>
      <c r="B2803" s="91" t="s">
        <v>3787</v>
      </c>
    </row>
    <row r="2804" spans="1:2" ht="15" x14ac:dyDescent="0.25">
      <c r="A2804" s="91" t="s">
        <v>3793</v>
      </c>
      <c r="B2804" s="91" t="s">
        <v>3794</v>
      </c>
    </row>
    <row r="2805" spans="1:2" ht="15" x14ac:dyDescent="0.25">
      <c r="A2805" s="91" t="s">
        <v>3795</v>
      </c>
      <c r="B2805" s="91" t="s">
        <v>3787</v>
      </c>
    </row>
    <row r="2806" spans="1:2" ht="15" x14ac:dyDescent="0.25">
      <c r="A2806" s="91" t="s">
        <v>3796</v>
      </c>
      <c r="B2806" s="91" t="s">
        <v>3797</v>
      </c>
    </row>
    <row r="2807" spans="1:2" ht="15" x14ac:dyDescent="0.25">
      <c r="A2807" s="91" t="s">
        <v>3798</v>
      </c>
      <c r="B2807" s="91" t="s">
        <v>3799</v>
      </c>
    </row>
    <row r="2808" spans="1:2" ht="15" x14ac:dyDescent="0.25">
      <c r="A2808" s="91" t="s">
        <v>3800</v>
      </c>
      <c r="B2808" s="91" t="s">
        <v>3799</v>
      </c>
    </row>
    <row r="2809" spans="1:2" ht="15" x14ac:dyDescent="0.25">
      <c r="A2809" s="91" t="s">
        <v>3801</v>
      </c>
      <c r="B2809" s="91" t="s">
        <v>3802</v>
      </c>
    </row>
    <row r="2810" spans="1:2" ht="15" x14ac:dyDescent="0.25">
      <c r="A2810" s="91" t="s">
        <v>3803</v>
      </c>
      <c r="B2810" s="91" t="s">
        <v>3802</v>
      </c>
    </row>
    <row r="2811" spans="1:2" ht="15" x14ac:dyDescent="0.25">
      <c r="A2811" s="91" t="s">
        <v>3804</v>
      </c>
      <c r="B2811" s="91" t="s">
        <v>3802</v>
      </c>
    </row>
    <row r="2812" spans="1:2" ht="15" x14ac:dyDescent="0.25">
      <c r="A2812" s="91" t="s">
        <v>3805</v>
      </c>
      <c r="B2812" s="91" t="s">
        <v>3802</v>
      </c>
    </row>
    <row r="2813" spans="1:2" ht="15" x14ac:dyDescent="0.25">
      <c r="A2813" s="91" t="s">
        <v>3806</v>
      </c>
      <c r="B2813" s="91" t="s">
        <v>3802</v>
      </c>
    </row>
    <row r="2814" spans="1:2" ht="15" x14ac:dyDescent="0.25">
      <c r="A2814" s="91" t="s">
        <v>3807</v>
      </c>
      <c r="B2814" s="91" t="s">
        <v>3808</v>
      </c>
    </row>
    <row r="2815" spans="1:2" ht="15" x14ac:dyDescent="0.25">
      <c r="A2815" s="91" t="s">
        <v>3809</v>
      </c>
      <c r="B2815" s="91" t="s">
        <v>3802</v>
      </c>
    </row>
    <row r="2816" spans="1:2" ht="15" x14ac:dyDescent="0.25">
      <c r="A2816" s="91" t="s">
        <v>3810</v>
      </c>
      <c r="B2816" s="91" t="s">
        <v>3802</v>
      </c>
    </row>
    <row r="2817" spans="1:2" ht="15" x14ac:dyDescent="0.25">
      <c r="A2817" s="91" t="s">
        <v>3811</v>
      </c>
      <c r="B2817" s="91" t="s">
        <v>3802</v>
      </c>
    </row>
    <row r="2818" spans="1:2" ht="15" x14ac:dyDescent="0.25">
      <c r="A2818" s="91" t="s">
        <v>3812</v>
      </c>
      <c r="B2818" s="91" t="s">
        <v>3802</v>
      </c>
    </row>
    <row r="2819" spans="1:2" ht="15" x14ac:dyDescent="0.25">
      <c r="A2819" s="91" t="s">
        <v>3813</v>
      </c>
      <c r="B2819" s="91" t="s">
        <v>3808</v>
      </c>
    </row>
    <row r="2820" spans="1:2" ht="15" x14ac:dyDescent="0.25">
      <c r="A2820" s="91" t="s">
        <v>3814</v>
      </c>
      <c r="B2820" s="91" t="s">
        <v>3815</v>
      </c>
    </row>
    <row r="2821" spans="1:2" ht="15" x14ac:dyDescent="0.25">
      <c r="A2821" s="91" t="s">
        <v>3816</v>
      </c>
      <c r="B2821" s="91" t="s">
        <v>3817</v>
      </c>
    </row>
    <row r="2822" spans="1:2" ht="15" x14ac:dyDescent="0.25">
      <c r="A2822" s="91" t="s">
        <v>3818</v>
      </c>
      <c r="B2822" s="91" t="s">
        <v>3817</v>
      </c>
    </row>
    <row r="2823" spans="1:2" ht="15" x14ac:dyDescent="0.25">
      <c r="A2823" s="91" t="s">
        <v>3819</v>
      </c>
      <c r="B2823" s="91" t="s">
        <v>3815</v>
      </c>
    </row>
    <row r="2824" spans="1:2" ht="15" x14ac:dyDescent="0.25">
      <c r="A2824" s="91" t="s">
        <v>3820</v>
      </c>
      <c r="B2824" s="91" t="s">
        <v>3821</v>
      </c>
    </row>
    <row r="2825" spans="1:2" ht="15" x14ac:dyDescent="0.25">
      <c r="A2825" s="91" t="s">
        <v>3822</v>
      </c>
      <c r="B2825" s="91" t="s">
        <v>3823</v>
      </c>
    </row>
    <row r="2826" spans="1:2" ht="15" x14ac:dyDescent="0.25">
      <c r="A2826" s="91" t="s">
        <v>3824</v>
      </c>
      <c r="B2826" s="91" t="s">
        <v>3825</v>
      </c>
    </row>
    <row r="2827" spans="1:2" ht="15" x14ac:dyDescent="0.25">
      <c r="A2827" s="91" t="s">
        <v>3826</v>
      </c>
      <c r="B2827" s="91" t="s">
        <v>3825</v>
      </c>
    </row>
    <row r="2828" spans="1:2" ht="15" x14ac:dyDescent="0.25">
      <c r="A2828" s="91" t="s">
        <v>3827</v>
      </c>
      <c r="B2828" s="91" t="s">
        <v>3825</v>
      </c>
    </row>
    <row r="2829" spans="1:2" ht="15" x14ac:dyDescent="0.25">
      <c r="A2829" s="91" t="s">
        <v>3828</v>
      </c>
      <c r="B2829" s="91" t="s">
        <v>3825</v>
      </c>
    </row>
    <row r="2830" spans="1:2" ht="15" x14ac:dyDescent="0.25">
      <c r="A2830" s="91" t="s">
        <v>3829</v>
      </c>
      <c r="B2830" s="91" t="s">
        <v>3825</v>
      </c>
    </row>
    <row r="2831" spans="1:2" ht="15" x14ac:dyDescent="0.25">
      <c r="A2831" s="91" t="s">
        <v>3830</v>
      </c>
      <c r="B2831" s="91" t="s">
        <v>3825</v>
      </c>
    </row>
    <row r="2832" spans="1:2" ht="15" x14ac:dyDescent="0.25">
      <c r="A2832" s="91" t="s">
        <v>3831</v>
      </c>
      <c r="B2832" s="91" t="s">
        <v>3825</v>
      </c>
    </row>
    <row r="2833" spans="1:2" ht="15" x14ac:dyDescent="0.25">
      <c r="A2833" s="91" t="s">
        <v>3832</v>
      </c>
      <c r="B2833" s="91" t="s">
        <v>3825</v>
      </c>
    </row>
    <row r="2834" spans="1:2" ht="15" x14ac:dyDescent="0.25">
      <c r="A2834" s="91" t="s">
        <v>3833</v>
      </c>
      <c r="B2834" s="91" t="s">
        <v>3834</v>
      </c>
    </row>
    <row r="2835" spans="1:2" ht="15" x14ac:dyDescent="0.25">
      <c r="A2835" s="91" t="s">
        <v>3835</v>
      </c>
      <c r="B2835" s="91" t="s">
        <v>3836</v>
      </c>
    </row>
    <row r="2836" spans="1:2" ht="15" x14ac:dyDescent="0.25">
      <c r="A2836" s="91" t="s">
        <v>3837</v>
      </c>
      <c r="B2836" s="91" t="s">
        <v>3836</v>
      </c>
    </row>
    <row r="2837" spans="1:2" ht="15" x14ac:dyDescent="0.25">
      <c r="A2837" s="91" t="s">
        <v>3838</v>
      </c>
      <c r="B2837" s="91" t="s">
        <v>3836</v>
      </c>
    </row>
    <row r="2838" spans="1:2" ht="15" x14ac:dyDescent="0.25">
      <c r="A2838" s="91" t="s">
        <v>3839</v>
      </c>
      <c r="B2838" s="91" t="s">
        <v>3840</v>
      </c>
    </row>
    <row r="2839" spans="1:2" ht="15" x14ac:dyDescent="0.25">
      <c r="A2839" s="91" t="s">
        <v>3841</v>
      </c>
      <c r="B2839" s="91" t="s">
        <v>3840</v>
      </c>
    </row>
    <row r="2840" spans="1:2" ht="15" x14ac:dyDescent="0.25">
      <c r="A2840" s="91" t="s">
        <v>3842</v>
      </c>
      <c r="B2840" s="91" t="s">
        <v>3840</v>
      </c>
    </row>
    <row r="2841" spans="1:2" ht="15" x14ac:dyDescent="0.25">
      <c r="A2841" s="91" t="s">
        <v>3843</v>
      </c>
      <c r="B2841" s="91" t="s">
        <v>3840</v>
      </c>
    </row>
    <row r="2842" spans="1:2" ht="15" x14ac:dyDescent="0.25">
      <c r="A2842" s="91" t="s">
        <v>3844</v>
      </c>
      <c r="B2842" s="91" t="s">
        <v>3840</v>
      </c>
    </row>
    <row r="2843" spans="1:2" ht="15" x14ac:dyDescent="0.25">
      <c r="A2843" s="91" t="s">
        <v>3845</v>
      </c>
      <c r="B2843" s="91" t="s">
        <v>3846</v>
      </c>
    </row>
    <row r="2844" spans="1:2" ht="15" x14ac:dyDescent="0.25">
      <c r="A2844" s="91" t="s">
        <v>3847</v>
      </c>
      <c r="B2844" s="91" t="s">
        <v>3846</v>
      </c>
    </row>
    <row r="2845" spans="1:2" ht="15" x14ac:dyDescent="0.25">
      <c r="A2845" s="91" t="s">
        <v>3848</v>
      </c>
      <c r="B2845" s="91" t="s">
        <v>3849</v>
      </c>
    </row>
    <row r="2846" spans="1:2" ht="15" x14ac:dyDescent="0.25">
      <c r="A2846" s="91" t="s">
        <v>3850</v>
      </c>
      <c r="B2846" s="91" t="s">
        <v>3849</v>
      </c>
    </row>
    <row r="2847" spans="1:2" ht="15" x14ac:dyDescent="0.25">
      <c r="A2847" s="91" t="s">
        <v>3851</v>
      </c>
      <c r="B2847" s="91" t="s">
        <v>3852</v>
      </c>
    </row>
    <row r="2848" spans="1:2" ht="15" x14ac:dyDescent="0.25">
      <c r="A2848" s="91" t="s">
        <v>3853</v>
      </c>
      <c r="B2848" s="91" t="s">
        <v>3852</v>
      </c>
    </row>
    <row r="2849" spans="1:2" ht="15" x14ac:dyDescent="0.25">
      <c r="A2849" s="91" t="s">
        <v>3854</v>
      </c>
      <c r="B2849" s="91" t="s">
        <v>3855</v>
      </c>
    </row>
    <row r="2850" spans="1:2" ht="15" x14ac:dyDescent="0.25">
      <c r="A2850" s="91" t="s">
        <v>3856</v>
      </c>
      <c r="B2850" s="91" t="s">
        <v>3857</v>
      </c>
    </row>
    <row r="2851" spans="1:2" ht="15" x14ac:dyDescent="0.25">
      <c r="A2851" s="91" t="s">
        <v>3858</v>
      </c>
      <c r="B2851" s="91" t="s">
        <v>3859</v>
      </c>
    </row>
    <row r="2852" spans="1:2" ht="15" x14ac:dyDescent="0.25">
      <c r="A2852" s="91" t="s">
        <v>3860</v>
      </c>
      <c r="B2852" s="91" t="s">
        <v>3861</v>
      </c>
    </row>
    <row r="2853" spans="1:2" ht="15" x14ac:dyDescent="0.25">
      <c r="A2853" s="91" t="s">
        <v>3862</v>
      </c>
      <c r="B2853" s="91" t="s">
        <v>3861</v>
      </c>
    </row>
    <row r="2854" spans="1:2" ht="15" x14ac:dyDescent="0.25">
      <c r="A2854" s="91" t="s">
        <v>3863</v>
      </c>
      <c r="B2854" s="91" t="s">
        <v>3864</v>
      </c>
    </row>
    <row r="2855" spans="1:2" ht="15" x14ac:dyDescent="0.25">
      <c r="A2855" s="91" t="s">
        <v>3865</v>
      </c>
      <c r="B2855" s="91" t="s">
        <v>3866</v>
      </c>
    </row>
    <row r="2856" spans="1:2" ht="15" x14ac:dyDescent="0.25">
      <c r="A2856" s="91" t="s">
        <v>3867</v>
      </c>
      <c r="B2856" s="91" t="s">
        <v>3868</v>
      </c>
    </row>
    <row r="2857" spans="1:2" ht="15" x14ac:dyDescent="0.25">
      <c r="A2857" s="91" t="s">
        <v>3869</v>
      </c>
      <c r="B2857" s="91" t="s">
        <v>3870</v>
      </c>
    </row>
    <row r="2858" spans="1:2" ht="15" x14ac:dyDescent="0.25">
      <c r="A2858" s="91" t="s">
        <v>3871</v>
      </c>
      <c r="B2858" s="91" t="s">
        <v>3872</v>
      </c>
    </row>
    <row r="2859" spans="1:2" ht="15" x14ac:dyDescent="0.25">
      <c r="A2859" s="91" t="s">
        <v>3873</v>
      </c>
      <c r="B2859" s="91" t="s">
        <v>3874</v>
      </c>
    </row>
    <row r="2860" spans="1:2" ht="15" x14ac:dyDescent="0.25">
      <c r="A2860" s="91" t="s">
        <v>3875</v>
      </c>
      <c r="B2860" s="91" t="s">
        <v>3876</v>
      </c>
    </row>
    <row r="2861" spans="1:2" ht="15" x14ac:dyDescent="0.25">
      <c r="A2861" s="91" t="s">
        <v>3877</v>
      </c>
      <c r="B2861" s="91" t="s">
        <v>3878</v>
      </c>
    </row>
    <row r="2862" spans="1:2" ht="15" x14ac:dyDescent="0.25">
      <c r="A2862" s="91" t="s">
        <v>3879</v>
      </c>
      <c r="B2862" s="91" t="s">
        <v>3880</v>
      </c>
    </row>
    <row r="2863" spans="1:2" ht="15" x14ac:dyDescent="0.25">
      <c r="A2863" s="91" t="s">
        <v>3881</v>
      </c>
      <c r="B2863" s="91" t="s">
        <v>3882</v>
      </c>
    </row>
    <row r="2864" spans="1:2" ht="15" x14ac:dyDescent="0.25">
      <c r="A2864" s="91" t="s">
        <v>3883</v>
      </c>
      <c r="B2864" s="91" t="s">
        <v>3884</v>
      </c>
    </row>
    <row r="2865" spans="1:2" ht="15" x14ac:dyDescent="0.25">
      <c r="A2865" s="91" t="s">
        <v>3885</v>
      </c>
      <c r="B2865" s="91" t="s">
        <v>3886</v>
      </c>
    </row>
    <row r="2866" spans="1:2" ht="15" x14ac:dyDescent="0.25">
      <c r="A2866" s="91" t="s">
        <v>3887</v>
      </c>
      <c r="B2866" s="91" t="s">
        <v>3876</v>
      </c>
    </row>
    <row r="2867" spans="1:2" ht="15" x14ac:dyDescent="0.25">
      <c r="A2867" s="91" t="s">
        <v>3888</v>
      </c>
      <c r="B2867" s="91" t="s">
        <v>3878</v>
      </c>
    </row>
    <row r="2868" spans="1:2" ht="15" x14ac:dyDescent="0.25">
      <c r="A2868" s="91" t="s">
        <v>3889</v>
      </c>
      <c r="B2868" s="91" t="s">
        <v>3886</v>
      </c>
    </row>
    <row r="2869" spans="1:2" ht="15" x14ac:dyDescent="0.25">
      <c r="A2869" s="91" t="s">
        <v>3890</v>
      </c>
      <c r="B2869" s="91" t="s">
        <v>3891</v>
      </c>
    </row>
    <row r="2870" spans="1:2" ht="15" x14ac:dyDescent="0.25">
      <c r="A2870" s="91" t="s">
        <v>3892</v>
      </c>
      <c r="B2870" s="91" t="s">
        <v>3891</v>
      </c>
    </row>
    <row r="2871" spans="1:2" ht="15" x14ac:dyDescent="0.25">
      <c r="A2871" s="91" t="s">
        <v>3893</v>
      </c>
      <c r="B2871" s="91" t="s">
        <v>3894</v>
      </c>
    </row>
    <row r="2872" spans="1:2" ht="15" x14ac:dyDescent="0.25">
      <c r="A2872" s="91" t="s">
        <v>3895</v>
      </c>
      <c r="B2872" s="91" t="s">
        <v>3896</v>
      </c>
    </row>
    <row r="2873" spans="1:2" ht="15" x14ac:dyDescent="0.25">
      <c r="A2873" s="91" t="s">
        <v>3897</v>
      </c>
      <c r="B2873" s="91" t="s">
        <v>3898</v>
      </c>
    </row>
    <row r="2874" spans="1:2" ht="15" x14ac:dyDescent="0.25">
      <c r="A2874" s="91" t="s">
        <v>3899</v>
      </c>
      <c r="B2874" s="91" t="s">
        <v>3900</v>
      </c>
    </row>
    <row r="2875" spans="1:2" ht="15" x14ac:dyDescent="0.25">
      <c r="A2875" s="91" t="s">
        <v>3901</v>
      </c>
      <c r="B2875" s="91" t="s">
        <v>3902</v>
      </c>
    </row>
    <row r="2876" spans="1:2" ht="15" x14ac:dyDescent="0.25">
      <c r="A2876" s="91" t="s">
        <v>3903</v>
      </c>
      <c r="B2876" s="91" t="s">
        <v>3904</v>
      </c>
    </row>
    <row r="2877" spans="1:2" ht="15" x14ac:dyDescent="0.25">
      <c r="A2877" s="91" t="s">
        <v>3905</v>
      </c>
      <c r="B2877" s="91" t="s">
        <v>3891</v>
      </c>
    </row>
    <row r="2878" spans="1:2" ht="15" x14ac:dyDescent="0.25">
      <c r="A2878" s="91" t="s">
        <v>3906</v>
      </c>
      <c r="B2878" s="91" t="s">
        <v>3891</v>
      </c>
    </row>
    <row r="2879" spans="1:2" ht="15" x14ac:dyDescent="0.25">
      <c r="A2879" s="91" t="s">
        <v>3907</v>
      </c>
      <c r="B2879" s="91" t="s">
        <v>3908</v>
      </c>
    </row>
    <row r="2880" spans="1:2" ht="15" x14ac:dyDescent="0.25">
      <c r="A2880" s="91" t="s">
        <v>3909</v>
      </c>
      <c r="B2880" s="91" t="s">
        <v>3910</v>
      </c>
    </row>
    <row r="2881" spans="1:2" ht="15" x14ac:dyDescent="0.25">
      <c r="A2881" s="91" t="s">
        <v>3911</v>
      </c>
      <c r="B2881" s="91" t="s">
        <v>3910</v>
      </c>
    </row>
    <row r="2882" spans="1:2" ht="15" x14ac:dyDescent="0.25">
      <c r="A2882" s="91" t="s">
        <v>3912</v>
      </c>
      <c r="B2882" s="91" t="s">
        <v>3913</v>
      </c>
    </row>
    <row r="2883" spans="1:2" ht="15" x14ac:dyDescent="0.25">
      <c r="A2883" s="91" t="s">
        <v>3914</v>
      </c>
      <c r="B2883" s="91" t="s">
        <v>3894</v>
      </c>
    </row>
    <row r="2884" spans="1:2" ht="15" x14ac:dyDescent="0.25">
      <c r="A2884" s="91" t="s">
        <v>3915</v>
      </c>
      <c r="B2884" s="91" t="s">
        <v>3891</v>
      </c>
    </row>
    <row r="2885" spans="1:2" ht="15" x14ac:dyDescent="0.25">
      <c r="A2885" s="91" t="s">
        <v>3916</v>
      </c>
      <c r="B2885" s="91" t="s">
        <v>3891</v>
      </c>
    </row>
    <row r="2886" spans="1:2" ht="15" x14ac:dyDescent="0.25">
      <c r="A2886" s="91" t="s">
        <v>3917</v>
      </c>
      <c r="B2886" s="91" t="s">
        <v>3891</v>
      </c>
    </row>
    <row r="2887" spans="1:2" ht="15" x14ac:dyDescent="0.25">
      <c r="A2887" s="91" t="s">
        <v>3918</v>
      </c>
      <c r="B2887" s="91" t="s">
        <v>3891</v>
      </c>
    </row>
    <row r="2888" spans="1:2" ht="15" x14ac:dyDescent="0.25">
      <c r="A2888" s="91" t="s">
        <v>3919</v>
      </c>
      <c r="B2888" s="91" t="s">
        <v>3896</v>
      </c>
    </row>
    <row r="2889" spans="1:2" ht="15" x14ac:dyDescent="0.25">
      <c r="A2889" s="91" t="s">
        <v>3920</v>
      </c>
      <c r="B2889" s="91" t="s">
        <v>3904</v>
      </c>
    </row>
    <row r="2890" spans="1:2" ht="15" x14ac:dyDescent="0.25">
      <c r="A2890" s="91" t="s">
        <v>3921</v>
      </c>
      <c r="B2890" s="91" t="s">
        <v>3908</v>
      </c>
    </row>
    <row r="2891" spans="1:2" ht="15" x14ac:dyDescent="0.25">
      <c r="A2891" s="91" t="s">
        <v>3922</v>
      </c>
      <c r="B2891" s="91" t="s">
        <v>3900</v>
      </c>
    </row>
    <row r="2892" spans="1:2" ht="15" x14ac:dyDescent="0.25">
      <c r="A2892" s="91" t="s">
        <v>3923</v>
      </c>
      <c r="B2892" s="91" t="s">
        <v>3924</v>
      </c>
    </row>
    <row r="2893" spans="1:2" ht="15" x14ac:dyDescent="0.25">
      <c r="A2893" s="91" t="s">
        <v>3925</v>
      </c>
      <c r="B2893" s="91" t="s">
        <v>3926</v>
      </c>
    </row>
    <row r="2894" spans="1:2" ht="15" x14ac:dyDescent="0.25">
      <c r="A2894" s="91" t="s">
        <v>3927</v>
      </c>
      <c r="B2894" s="91" t="s">
        <v>3928</v>
      </c>
    </row>
    <row r="2895" spans="1:2" ht="15" x14ac:dyDescent="0.25">
      <c r="A2895" s="91" t="s">
        <v>3929</v>
      </c>
      <c r="B2895" s="91" t="s">
        <v>3930</v>
      </c>
    </row>
    <row r="2896" spans="1:2" ht="15" x14ac:dyDescent="0.25">
      <c r="A2896" s="91" t="s">
        <v>3931</v>
      </c>
      <c r="B2896" s="91" t="s">
        <v>3926</v>
      </c>
    </row>
    <row r="2897" spans="1:2" ht="15" x14ac:dyDescent="0.25">
      <c r="A2897" s="91" t="s">
        <v>3932</v>
      </c>
      <c r="B2897" s="91" t="s">
        <v>3924</v>
      </c>
    </row>
    <row r="2898" spans="1:2" ht="15" x14ac:dyDescent="0.25">
      <c r="A2898" s="91" t="s">
        <v>3933</v>
      </c>
      <c r="B2898" s="91" t="s">
        <v>3934</v>
      </c>
    </row>
    <row r="2899" spans="1:2" ht="15" x14ac:dyDescent="0.25">
      <c r="A2899" s="91" t="s">
        <v>3935</v>
      </c>
      <c r="B2899" s="91" t="s">
        <v>3934</v>
      </c>
    </row>
    <row r="2900" spans="1:2" ht="15" x14ac:dyDescent="0.25">
      <c r="A2900" s="91" t="s">
        <v>3936</v>
      </c>
      <c r="B2900" s="91" t="s">
        <v>3934</v>
      </c>
    </row>
    <row r="2901" spans="1:2" ht="15" x14ac:dyDescent="0.25">
      <c r="A2901" s="91" t="s">
        <v>3937</v>
      </c>
      <c r="B2901" s="91" t="s">
        <v>3938</v>
      </c>
    </row>
    <row r="2902" spans="1:2" ht="15" x14ac:dyDescent="0.25">
      <c r="A2902" s="91" t="s">
        <v>3939</v>
      </c>
      <c r="B2902" s="91" t="s">
        <v>3940</v>
      </c>
    </row>
    <row r="2903" spans="1:2" ht="15" x14ac:dyDescent="0.25">
      <c r="A2903" s="91" t="s">
        <v>3941</v>
      </c>
      <c r="B2903" s="91" t="s">
        <v>3940</v>
      </c>
    </row>
    <row r="2904" spans="1:2" ht="15" x14ac:dyDescent="0.25">
      <c r="A2904" s="91" t="s">
        <v>3942</v>
      </c>
      <c r="B2904" s="91" t="s">
        <v>3943</v>
      </c>
    </row>
    <row r="2905" spans="1:2" ht="15" x14ac:dyDescent="0.25">
      <c r="A2905" s="91" t="s">
        <v>3944</v>
      </c>
      <c r="B2905" s="91" t="s">
        <v>3934</v>
      </c>
    </row>
    <row r="2906" spans="1:2" ht="15" x14ac:dyDescent="0.25">
      <c r="A2906" s="91" t="s">
        <v>3945</v>
      </c>
      <c r="B2906" s="91" t="s">
        <v>3934</v>
      </c>
    </row>
    <row r="2907" spans="1:2" ht="15" x14ac:dyDescent="0.25">
      <c r="A2907" s="91" t="s">
        <v>3946</v>
      </c>
      <c r="B2907" s="91" t="s">
        <v>3938</v>
      </c>
    </row>
    <row r="2908" spans="1:2" ht="15" x14ac:dyDescent="0.25">
      <c r="A2908" s="91" t="s">
        <v>3947</v>
      </c>
      <c r="B2908" s="91" t="s">
        <v>3948</v>
      </c>
    </row>
    <row r="2909" spans="1:2" ht="15" x14ac:dyDescent="0.25">
      <c r="A2909" s="91" t="s">
        <v>3949</v>
      </c>
      <c r="B2909" s="91" t="s">
        <v>3948</v>
      </c>
    </row>
    <row r="2910" spans="1:2" ht="15" x14ac:dyDescent="0.25">
      <c r="A2910" s="91" t="s">
        <v>3950</v>
      </c>
      <c r="B2910" s="91" t="s">
        <v>3951</v>
      </c>
    </row>
    <row r="2911" spans="1:2" ht="15" x14ac:dyDescent="0.25">
      <c r="A2911" s="91" t="s">
        <v>3952</v>
      </c>
      <c r="B2911" s="91" t="s">
        <v>3940</v>
      </c>
    </row>
    <row r="2912" spans="1:2" ht="15" x14ac:dyDescent="0.25">
      <c r="A2912" s="91" t="s">
        <v>3953</v>
      </c>
      <c r="B2912" s="91" t="s">
        <v>3954</v>
      </c>
    </row>
    <row r="2913" spans="1:2" ht="15" x14ac:dyDescent="0.25">
      <c r="A2913" s="91" t="s">
        <v>3955</v>
      </c>
      <c r="B2913" s="91" t="s">
        <v>3956</v>
      </c>
    </row>
    <row r="2914" spans="1:2" ht="15" x14ac:dyDescent="0.25">
      <c r="A2914" s="91" t="s">
        <v>3957</v>
      </c>
      <c r="B2914" s="91" t="s">
        <v>3958</v>
      </c>
    </row>
    <row r="2915" spans="1:2" ht="15" x14ac:dyDescent="0.25">
      <c r="A2915" s="91" t="s">
        <v>3959</v>
      </c>
      <c r="B2915" s="91" t="s">
        <v>3960</v>
      </c>
    </row>
    <row r="2916" spans="1:2" ht="15" x14ac:dyDescent="0.25">
      <c r="A2916" s="91" t="s">
        <v>3961</v>
      </c>
      <c r="B2916" s="91" t="s">
        <v>3962</v>
      </c>
    </row>
    <row r="2917" spans="1:2" ht="15" x14ac:dyDescent="0.25">
      <c r="A2917" s="91" t="s">
        <v>3963</v>
      </c>
      <c r="B2917" s="91" t="s">
        <v>3960</v>
      </c>
    </row>
    <row r="2918" spans="1:2" ht="15" x14ac:dyDescent="0.25">
      <c r="A2918" s="91" t="s">
        <v>3964</v>
      </c>
      <c r="B2918" s="91" t="s">
        <v>3965</v>
      </c>
    </row>
    <row r="2919" spans="1:2" ht="15" x14ac:dyDescent="0.25">
      <c r="A2919" s="91" t="s">
        <v>3966</v>
      </c>
      <c r="B2919" s="91" t="s">
        <v>3967</v>
      </c>
    </row>
    <row r="2920" spans="1:2" ht="15" x14ac:dyDescent="0.25">
      <c r="A2920" s="91" t="s">
        <v>3968</v>
      </c>
      <c r="B2920" s="91" t="s">
        <v>3958</v>
      </c>
    </row>
    <row r="2921" spans="1:2" ht="15" x14ac:dyDescent="0.25">
      <c r="A2921" s="91" t="s">
        <v>3969</v>
      </c>
      <c r="B2921" s="91" t="s">
        <v>3970</v>
      </c>
    </row>
    <row r="2922" spans="1:2" ht="15" x14ac:dyDescent="0.25">
      <c r="A2922" s="91" t="s">
        <v>3971</v>
      </c>
      <c r="B2922" s="91" t="s">
        <v>3972</v>
      </c>
    </row>
    <row r="2923" spans="1:2" ht="15" x14ac:dyDescent="0.25">
      <c r="A2923" s="91" t="s">
        <v>3973</v>
      </c>
      <c r="B2923" s="91" t="s">
        <v>3974</v>
      </c>
    </row>
    <row r="2924" spans="1:2" ht="15" x14ac:dyDescent="0.25">
      <c r="A2924" s="91" t="s">
        <v>3975</v>
      </c>
      <c r="B2924" s="91" t="s">
        <v>3976</v>
      </c>
    </row>
    <row r="2925" spans="1:2" ht="15" x14ac:dyDescent="0.25">
      <c r="A2925" s="91" t="s">
        <v>3977</v>
      </c>
      <c r="B2925" s="91" t="s">
        <v>3978</v>
      </c>
    </row>
    <row r="2926" spans="1:2" ht="15" x14ac:dyDescent="0.25">
      <c r="A2926" s="91" t="s">
        <v>3979</v>
      </c>
      <c r="B2926" s="91" t="s">
        <v>3978</v>
      </c>
    </row>
    <row r="2927" spans="1:2" ht="15" x14ac:dyDescent="0.25">
      <c r="A2927" s="91" t="s">
        <v>3980</v>
      </c>
      <c r="B2927" s="91" t="s">
        <v>3981</v>
      </c>
    </row>
    <row r="2928" spans="1:2" ht="15" x14ac:dyDescent="0.25">
      <c r="A2928" s="91" t="s">
        <v>3982</v>
      </c>
      <c r="B2928" s="91" t="s">
        <v>3983</v>
      </c>
    </row>
    <row r="2929" spans="1:2" ht="15" x14ac:dyDescent="0.25">
      <c r="A2929" s="91" t="s">
        <v>3984</v>
      </c>
      <c r="B2929" s="91" t="s">
        <v>3985</v>
      </c>
    </row>
    <row r="2930" spans="1:2" ht="15" x14ac:dyDescent="0.25">
      <c r="A2930" s="91" t="s">
        <v>3986</v>
      </c>
      <c r="B2930" s="91" t="s">
        <v>3987</v>
      </c>
    </row>
    <row r="2931" spans="1:2" ht="15" x14ac:dyDescent="0.25">
      <c r="A2931" s="91" t="s">
        <v>3988</v>
      </c>
      <c r="B2931" s="91" t="s">
        <v>3985</v>
      </c>
    </row>
    <row r="2932" spans="1:2" ht="15" x14ac:dyDescent="0.25">
      <c r="A2932" s="91" t="s">
        <v>3989</v>
      </c>
      <c r="B2932" s="91" t="s">
        <v>3990</v>
      </c>
    </row>
    <row r="2933" spans="1:2" ht="15" x14ac:dyDescent="0.25">
      <c r="A2933" s="91" t="s">
        <v>3991</v>
      </c>
      <c r="B2933" s="91" t="s">
        <v>3990</v>
      </c>
    </row>
    <row r="2934" spans="1:2" ht="15" x14ac:dyDescent="0.25">
      <c r="A2934" s="91" t="s">
        <v>3992</v>
      </c>
      <c r="B2934" s="91" t="s">
        <v>3990</v>
      </c>
    </row>
    <row r="2935" spans="1:2" ht="15" x14ac:dyDescent="0.25">
      <c r="A2935" s="91" t="s">
        <v>3993</v>
      </c>
      <c r="B2935" s="91" t="s">
        <v>3990</v>
      </c>
    </row>
    <row r="2936" spans="1:2" ht="15" x14ac:dyDescent="0.25">
      <c r="A2936" s="91" t="s">
        <v>3994</v>
      </c>
      <c r="B2936" s="91" t="s">
        <v>3990</v>
      </c>
    </row>
    <row r="2937" spans="1:2" ht="15" x14ac:dyDescent="0.25">
      <c r="A2937" s="91" t="s">
        <v>3995</v>
      </c>
      <c r="B2937" s="91" t="s">
        <v>3990</v>
      </c>
    </row>
    <row r="2938" spans="1:2" ht="15" x14ac:dyDescent="0.25">
      <c r="A2938" s="91" t="s">
        <v>3996</v>
      </c>
      <c r="B2938" s="91" t="s">
        <v>3997</v>
      </c>
    </row>
    <row r="2939" spans="1:2" ht="15" x14ac:dyDescent="0.25">
      <c r="A2939" s="91" t="s">
        <v>3998</v>
      </c>
      <c r="B2939" s="91" t="s">
        <v>3990</v>
      </c>
    </row>
    <row r="2940" spans="1:2" ht="15" x14ac:dyDescent="0.25">
      <c r="A2940" s="91" t="s">
        <v>3999</v>
      </c>
      <c r="B2940" s="91" t="s">
        <v>3997</v>
      </c>
    </row>
    <row r="2941" spans="1:2" ht="15" x14ac:dyDescent="0.25">
      <c r="A2941" s="91" t="s">
        <v>4000</v>
      </c>
      <c r="B2941" s="91" t="s">
        <v>3990</v>
      </c>
    </row>
    <row r="2942" spans="1:2" ht="15" x14ac:dyDescent="0.25">
      <c r="A2942" s="91" t="s">
        <v>4001</v>
      </c>
      <c r="B2942" s="91" t="s">
        <v>3990</v>
      </c>
    </row>
    <row r="2943" spans="1:2" ht="15" x14ac:dyDescent="0.25">
      <c r="A2943" s="91" t="s">
        <v>4002</v>
      </c>
      <c r="B2943" s="91" t="s">
        <v>4003</v>
      </c>
    </row>
    <row r="2944" spans="1:2" ht="15" x14ac:dyDescent="0.25">
      <c r="A2944" s="91" t="s">
        <v>4004</v>
      </c>
      <c r="B2944" s="91" t="s">
        <v>3990</v>
      </c>
    </row>
    <row r="2945" spans="1:2" ht="15" x14ac:dyDescent="0.25">
      <c r="A2945" s="91" t="s">
        <v>4005</v>
      </c>
      <c r="B2945" s="91" t="s">
        <v>3990</v>
      </c>
    </row>
    <row r="2946" spans="1:2" ht="15" x14ac:dyDescent="0.25">
      <c r="A2946" s="91" t="s">
        <v>4006</v>
      </c>
      <c r="B2946" s="91" t="s">
        <v>3990</v>
      </c>
    </row>
    <row r="2947" spans="1:2" ht="15" x14ac:dyDescent="0.25">
      <c r="A2947" s="91" t="s">
        <v>4007</v>
      </c>
      <c r="B2947" s="91" t="s">
        <v>3990</v>
      </c>
    </row>
    <row r="2948" spans="1:2" ht="15" x14ac:dyDescent="0.25">
      <c r="A2948" s="91" t="s">
        <v>4008</v>
      </c>
      <c r="B2948" s="91" t="s">
        <v>4009</v>
      </c>
    </row>
    <row r="2949" spans="1:2" ht="15" x14ac:dyDescent="0.25">
      <c r="A2949" s="91" t="s">
        <v>4010</v>
      </c>
      <c r="B2949" s="91" t="s">
        <v>4009</v>
      </c>
    </row>
    <row r="2950" spans="1:2" ht="15" x14ac:dyDescent="0.25">
      <c r="A2950" s="91" t="s">
        <v>4011</v>
      </c>
      <c r="B2950" s="91" t="s">
        <v>4012</v>
      </c>
    </row>
    <row r="2951" spans="1:2" ht="15" x14ac:dyDescent="0.25">
      <c r="A2951" s="91" t="s">
        <v>4013</v>
      </c>
      <c r="B2951" s="91" t="s">
        <v>4014</v>
      </c>
    </row>
    <row r="2952" spans="1:2" ht="15" x14ac:dyDescent="0.25">
      <c r="A2952" s="91" t="s">
        <v>4015</v>
      </c>
      <c r="B2952" s="91" t="s">
        <v>4016</v>
      </c>
    </row>
    <row r="2953" spans="1:2" ht="15" x14ac:dyDescent="0.25">
      <c r="A2953" s="91" t="s">
        <v>4017</v>
      </c>
      <c r="B2953" s="91" t="s">
        <v>4018</v>
      </c>
    </row>
    <row r="2954" spans="1:2" ht="15" x14ac:dyDescent="0.25">
      <c r="A2954" s="91" t="s">
        <v>4019</v>
      </c>
      <c r="B2954" s="91" t="s">
        <v>4020</v>
      </c>
    </row>
    <row r="2955" spans="1:2" ht="15" x14ac:dyDescent="0.25">
      <c r="A2955" s="91" t="s">
        <v>4021</v>
      </c>
      <c r="B2955" s="91" t="s">
        <v>4022</v>
      </c>
    </row>
    <row r="2956" spans="1:2" ht="15" x14ac:dyDescent="0.25">
      <c r="A2956" s="91" t="s">
        <v>4023</v>
      </c>
      <c r="B2956" s="91" t="s">
        <v>4024</v>
      </c>
    </row>
    <row r="2957" spans="1:2" ht="15" x14ac:dyDescent="0.25">
      <c r="A2957" s="91" t="s">
        <v>4025</v>
      </c>
      <c r="B2957" s="91" t="s">
        <v>4026</v>
      </c>
    </row>
    <row r="2958" spans="1:2" ht="15" x14ac:dyDescent="0.25">
      <c r="A2958" s="91" t="s">
        <v>4027</v>
      </c>
      <c r="B2958" s="91" t="s">
        <v>4028</v>
      </c>
    </row>
    <row r="2959" spans="1:2" ht="15" x14ac:dyDescent="0.25">
      <c r="A2959" s="91" t="s">
        <v>4029</v>
      </c>
      <c r="B2959" s="91" t="s">
        <v>4020</v>
      </c>
    </row>
    <row r="2960" spans="1:2" ht="15" x14ac:dyDescent="0.25">
      <c r="A2960" s="91" t="s">
        <v>4030</v>
      </c>
      <c r="B2960" s="91" t="s">
        <v>4024</v>
      </c>
    </row>
    <row r="2961" spans="1:2" ht="15" x14ac:dyDescent="0.25">
      <c r="A2961" s="91" t="s">
        <v>4031</v>
      </c>
      <c r="B2961" s="91" t="s">
        <v>4026</v>
      </c>
    </row>
    <row r="2962" spans="1:2" ht="15" x14ac:dyDescent="0.25">
      <c r="A2962" s="91" t="s">
        <v>4032</v>
      </c>
      <c r="B2962" s="91" t="s">
        <v>4033</v>
      </c>
    </row>
    <row r="2963" spans="1:2" ht="15" x14ac:dyDescent="0.25">
      <c r="A2963" s="91" t="s">
        <v>4034</v>
      </c>
      <c r="B2963" s="91" t="s">
        <v>4035</v>
      </c>
    </row>
    <row r="2964" spans="1:2" ht="15" x14ac:dyDescent="0.25">
      <c r="A2964" s="91" t="s">
        <v>4036</v>
      </c>
      <c r="B2964" s="91" t="s">
        <v>4037</v>
      </c>
    </row>
    <row r="2965" spans="1:2" ht="15" x14ac:dyDescent="0.25">
      <c r="A2965" s="91" t="s">
        <v>4038</v>
      </c>
      <c r="B2965" s="91" t="s">
        <v>4039</v>
      </c>
    </row>
    <row r="2966" spans="1:2" ht="15" x14ac:dyDescent="0.25">
      <c r="A2966" s="91" t="s">
        <v>4040</v>
      </c>
      <c r="B2966" s="91" t="s">
        <v>4041</v>
      </c>
    </row>
    <row r="2967" spans="1:2" ht="15" x14ac:dyDescent="0.25">
      <c r="A2967" s="91" t="s">
        <v>4042</v>
      </c>
      <c r="B2967" s="91" t="s">
        <v>4043</v>
      </c>
    </row>
    <row r="2968" spans="1:2" ht="15" x14ac:dyDescent="0.25">
      <c r="A2968" s="91" t="s">
        <v>4044</v>
      </c>
      <c r="B2968" s="91" t="s">
        <v>4045</v>
      </c>
    </row>
    <row r="2969" spans="1:2" ht="15" x14ac:dyDescent="0.25">
      <c r="A2969" s="91" t="s">
        <v>4046</v>
      </c>
      <c r="B2969" s="91" t="s">
        <v>4047</v>
      </c>
    </row>
    <row r="2970" spans="1:2" ht="15" x14ac:dyDescent="0.25">
      <c r="A2970" s="91" t="s">
        <v>4048</v>
      </c>
      <c r="B2970" s="91" t="s">
        <v>4049</v>
      </c>
    </row>
    <row r="2971" spans="1:2" ht="15" x14ac:dyDescent="0.25">
      <c r="A2971" s="91" t="s">
        <v>4050</v>
      </c>
      <c r="B2971" s="91" t="s">
        <v>4051</v>
      </c>
    </row>
    <row r="2972" spans="1:2" ht="15" x14ac:dyDescent="0.25">
      <c r="A2972" s="91" t="s">
        <v>4052</v>
      </c>
      <c r="B2972" s="91" t="s">
        <v>4053</v>
      </c>
    </row>
    <row r="2973" spans="1:2" ht="15" x14ac:dyDescent="0.25">
      <c r="A2973" s="91" t="s">
        <v>4054</v>
      </c>
      <c r="B2973" s="91" t="s">
        <v>4055</v>
      </c>
    </row>
    <row r="2974" spans="1:2" ht="15" x14ac:dyDescent="0.25">
      <c r="A2974" s="91" t="s">
        <v>4056</v>
      </c>
      <c r="B2974" s="91" t="s">
        <v>4057</v>
      </c>
    </row>
    <row r="2975" spans="1:2" ht="15" x14ac:dyDescent="0.25">
      <c r="A2975" s="91" t="s">
        <v>4058</v>
      </c>
      <c r="B2975" s="91" t="s">
        <v>4055</v>
      </c>
    </row>
    <row r="2976" spans="1:2" ht="15" x14ac:dyDescent="0.25">
      <c r="A2976" s="91" t="s">
        <v>4059</v>
      </c>
      <c r="B2976" s="91" t="s">
        <v>4060</v>
      </c>
    </row>
    <row r="2977" spans="1:2" ht="15" x14ac:dyDescent="0.25">
      <c r="A2977" s="91" t="s">
        <v>4061</v>
      </c>
      <c r="B2977" s="91" t="s">
        <v>4062</v>
      </c>
    </row>
    <row r="2978" spans="1:2" ht="15" x14ac:dyDescent="0.25">
      <c r="A2978" s="91" t="s">
        <v>4063</v>
      </c>
      <c r="B2978" s="91" t="s">
        <v>4064</v>
      </c>
    </row>
    <row r="2979" spans="1:2" ht="15" x14ac:dyDescent="0.25">
      <c r="A2979" s="91" t="s">
        <v>4065</v>
      </c>
      <c r="B2979" s="91" t="s">
        <v>4066</v>
      </c>
    </row>
    <row r="2980" spans="1:2" ht="15" x14ac:dyDescent="0.25">
      <c r="A2980" s="91" t="s">
        <v>4067</v>
      </c>
      <c r="B2980" s="91" t="s">
        <v>4068</v>
      </c>
    </row>
    <row r="2981" spans="1:2" ht="15" x14ac:dyDescent="0.25">
      <c r="A2981" s="91" t="s">
        <v>4069</v>
      </c>
      <c r="B2981" s="91" t="s">
        <v>4070</v>
      </c>
    </row>
    <row r="2982" spans="1:2" ht="15" x14ac:dyDescent="0.25">
      <c r="A2982" s="91" t="s">
        <v>4071</v>
      </c>
      <c r="B2982" s="91" t="s">
        <v>4051</v>
      </c>
    </row>
    <row r="2983" spans="1:2" ht="15" x14ac:dyDescent="0.25">
      <c r="A2983" s="91" t="s">
        <v>4072</v>
      </c>
      <c r="B2983" s="91" t="s">
        <v>4041</v>
      </c>
    </row>
    <row r="2984" spans="1:2" ht="15" x14ac:dyDescent="0.25">
      <c r="A2984" s="91" t="s">
        <v>4073</v>
      </c>
      <c r="B2984" s="91" t="s">
        <v>4060</v>
      </c>
    </row>
    <row r="2985" spans="1:2" ht="15" x14ac:dyDescent="0.25">
      <c r="A2985" s="91" t="s">
        <v>4074</v>
      </c>
      <c r="B2985" s="91" t="s">
        <v>4075</v>
      </c>
    </row>
    <row r="2986" spans="1:2" ht="15" x14ac:dyDescent="0.25">
      <c r="A2986" s="91" t="s">
        <v>4076</v>
      </c>
      <c r="B2986" s="91" t="s">
        <v>4077</v>
      </c>
    </row>
    <row r="2987" spans="1:2" ht="15" x14ac:dyDescent="0.25">
      <c r="A2987" s="91" t="s">
        <v>4078</v>
      </c>
      <c r="B2987" s="91" t="s">
        <v>4079</v>
      </c>
    </row>
    <row r="2988" spans="1:2" ht="15" x14ac:dyDescent="0.25">
      <c r="A2988" s="91" t="s">
        <v>4080</v>
      </c>
      <c r="B2988" s="91" t="s">
        <v>4079</v>
      </c>
    </row>
    <row r="2989" spans="1:2" ht="15" x14ac:dyDescent="0.25">
      <c r="A2989" s="91" t="s">
        <v>4081</v>
      </c>
      <c r="B2989" s="91" t="s">
        <v>4079</v>
      </c>
    </row>
    <row r="2990" spans="1:2" ht="15" x14ac:dyDescent="0.25">
      <c r="A2990" s="91" t="s">
        <v>4082</v>
      </c>
      <c r="B2990" s="91" t="s">
        <v>4079</v>
      </c>
    </row>
    <row r="2991" spans="1:2" ht="15" x14ac:dyDescent="0.25">
      <c r="A2991" s="91" t="s">
        <v>4083</v>
      </c>
      <c r="B2991" s="91" t="s">
        <v>4079</v>
      </c>
    </row>
    <row r="2992" spans="1:2" ht="15" x14ac:dyDescent="0.25">
      <c r="A2992" s="91" t="s">
        <v>4084</v>
      </c>
      <c r="B2992" s="91" t="s">
        <v>4079</v>
      </c>
    </row>
    <row r="2993" spans="1:2" ht="15" x14ac:dyDescent="0.25">
      <c r="A2993" s="91" t="s">
        <v>4085</v>
      </c>
      <c r="B2993" s="91" t="s">
        <v>4079</v>
      </c>
    </row>
    <row r="2994" spans="1:2" ht="15" x14ac:dyDescent="0.25">
      <c r="A2994" s="91" t="s">
        <v>4086</v>
      </c>
      <c r="B2994" s="91" t="s">
        <v>4087</v>
      </c>
    </row>
    <row r="2995" spans="1:2" ht="15" x14ac:dyDescent="0.25">
      <c r="A2995" s="91" t="s">
        <v>4088</v>
      </c>
      <c r="B2995" s="91" t="s">
        <v>4079</v>
      </c>
    </row>
    <row r="2996" spans="1:2" ht="15" x14ac:dyDescent="0.25">
      <c r="A2996" s="91" t="s">
        <v>4089</v>
      </c>
      <c r="B2996" s="91" t="s">
        <v>4079</v>
      </c>
    </row>
    <row r="2997" spans="1:2" ht="15" x14ac:dyDescent="0.25">
      <c r="A2997" s="91" t="s">
        <v>4090</v>
      </c>
      <c r="B2997" s="91" t="s">
        <v>4079</v>
      </c>
    </row>
    <row r="2998" spans="1:2" ht="15" x14ac:dyDescent="0.25">
      <c r="A2998" s="91" t="s">
        <v>4091</v>
      </c>
      <c r="B2998" s="91" t="s">
        <v>4079</v>
      </c>
    </row>
    <row r="2999" spans="1:2" ht="15" x14ac:dyDescent="0.25">
      <c r="A2999" s="91" t="s">
        <v>4092</v>
      </c>
      <c r="B2999" s="91" t="s">
        <v>4079</v>
      </c>
    </row>
    <row r="3000" spans="1:2" ht="15" x14ac:dyDescent="0.25">
      <c r="A3000" s="91" t="s">
        <v>4093</v>
      </c>
      <c r="B3000" s="91" t="s">
        <v>4079</v>
      </c>
    </row>
    <row r="3001" spans="1:2" ht="15" x14ac:dyDescent="0.25">
      <c r="A3001" s="91" t="s">
        <v>4094</v>
      </c>
      <c r="B3001" s="91" t="s">
        <v>4079</v>
      </c>
    </row>
    <row r="3002" spans="1:2" ht="15" x14ac:dyDescent="0.25">
      <c r="A3002" s="91" t="s">
        <v>4095</v>
      </c>
      <c r="B3002" s="91" t="s">
        <v>4079</v>
      </c>
    </row>
    <row r="3003" spans="1:2" ht="15" x14ac:dyDescent="0.25">
      <c r="A3003" s="91" t="s">
        <v>4096</v>
      </c>
      <c r="B3003" s="91" t="s">
        <v>4079</v>
      </c>
    </row>
    <row r="3004" spans="1:2" ht="15" x14ac:dyDescent="0.25">
      <c r="A3004" s="91" t="s">
        <v>4097</v>
      </c>
      <c r="B3004" s="91" t="s">
        <v>4079</v>
      </c>
    </row>
    <row r="3005" spans="1:2" ht="15" x14ac:dyDescent="0.25">
      <c r="A3005" s="91" t="s">
        <v>4098</v>
      </c>
      <c r="B3005" s="91" t="s">
        <v>4079</v>
      </c>
    </row>
    <row r="3006" spans="1:2" ht="15" x14ac:dyDescent="0.25">
      <c r="A3006" s="91" t="s">
        <v>4099</v>
      </c>
      <c r="B3006" s="91" t="s">
        <v>4079</v>
      </c>
    </row>
    <row r="3007" spans="1:2" ht="15" x14ac:dyDescent="0.25">
      <c r="A3007" s="91" t="s">
        <v>4100</v>
      </c>
      <c r="B3007" s="91" t="s">
        <v>4079</v>
      </c>
    </row>
    <row r="3008" spans="1:2" ht="15" x14ac:dyDescent="0.25">
      <c r="A3008" s="91" t="s">
        <v>4101</v>
      </c>
      <c r="B3008" s="91" t="s">
        <v>4079</v>
      </c>
    </row>
    <row r="3009" spans="1:2" ht="15" x14ac:dyDescent="0.25">
      <c r="A3009" s="91" t="s">
        <v>4102</v>
      </c>
      <c r="B3009" s="91" t="s">
        <v>4079</v>
      </c>
    </row>
    <row r="3010" spans="1:2" ht="15" x14ac:dyDescent="0.25">
      <c r="A3010" s="91" t="s">
        <v>4103</v>
      </c>
      <c r="B3010" s="91" t="s">
        <v>4079</v>
      </c>
    </row>
    <row r="3011" spans="1:2" ht="15" x14ac:dyDescent="0.25">
      <c r="A3011" s="91" t="s">
        <v>4104</v>
      </c>
      <c r="B3011" s="91" t="s">
        <v>4079</v>
      </c>
    </row>
    <row r="3012" spans="1:2" ht="15" x14ac:dyDescent="0.25">
      <c r="A3012" s="91" t="s">
        <v>4105</v>
      </c>
      <c r="B3012" s="91" t="s">
        <v>4079</v>
      </c>
    </row>
    <row r="3013" spans="1:2" ht="15" x14ac:dyDescent="0.25">
      <c r="A3013" s="91" t="s">
        <v>4106</v>
      </c>
      <c r="B3013" s="91" t="s">
        <v>4079</v>
      </c>
    </row>
    <row r="3014" spans="1:2" ht="15" x14ac:dyDescent="0.25">
      <c r="A3014" s="91" t="s">
        <v>4107</v>
      </c>
      <c r="B3014" s="91" t="s">
        <v>4079</v>
      </c>
    </row>
    <row r="3015" spans="1:2" ht="15" x14ac:dyDescent="0.25">
      <c r="A3015" s="91" t="s">
        <v>4108</v>
      </c>
      <c r="B3015" s="91" t="s">
        <v>4079</v>
      </c>
    </row>
    <row r="3016" spans="1:2" ht="15" x14ac:dyDescent="0.25">
      <c r="A3016" s="91" t="s">
        <v>4109</v>
      </c>
      <c r="B3016" s="91" t="s">
        <v>4079</v>
      </c>
    </row>
    <row r="3017" spans="1:2" ht="15" x14ac:dyDescent="0.25">
      <c r="A3017" s="91" t="s">
        <v>4110</v>
      </c>
      <c r="B3017" s="91" t="s">
        <v>4079</v>
      </c>
    </row>
    <row r="3018" spans="1:2" ht="15" x14ac:dyDescent="0.25">
      <c r="A3018" s="91" t="s">
        <v>4111</v>
      </c>
      <c r="B3018" s="91" t="s">
        <v>4079</v>
      </c>
    </row>
    <row r="3019" spans="1:2" ht="15" x14ac:dyDescent="0.25">
      <c r="A3019" s="91" t="s">
        <v>4112</v>
      </c>
      <c r="B3019" s="91" t="s">
        <v>4113</v>
      </c>
    </row>
    <row r="3020" spans="1:2" ht="15" x14ac:dyDescent="0.25">
      <c r="A3020" s="91" t="s">
        <v>4114</v>
      </c>
      <c r="B3020" s="91" t="s">
        <v>4087</v>
      </c>
    </row>
    <row r="3021" spans="1:2" ht="15" x14ac:dyDescent="0.25">
      <c r="A3021" s="91" t="s">
        <v>4115</v>
      </c>
      <c r="B3021" s="91" t="s">
        <v>4116</v>
      </c>
    </row>
    <row r="3022" spans="1:2" ht="15" x14ac:dyDescent="0.25">
      <c r="A3022" s="91" t="s">
        <v>4117</v>
      </c>
      <c r="B3022" s="91" t="s">
        <v>4116</v>
      </c>
    </row>
    <row r="3023" spans="1:2" ht="15" x14ac:dyDescent="0.25">
      <c r="A3023" s="91" t="s">
        <v>4118</v>
      </c>
      <c r="B3023" s="91" t="s">
        <v>4119</v>
      </c>
    </row>
    <row r="3024" spans="1:2" ht="15" x14ac:dyDescent="0.25">
      <c r="A3024" s="91" t="s">
        <v>4120</v>
      </c>
      <c r="B3024" s="91" t="s">
        <v>4121</v>
      </c>
    </row>
    <row r="3025" spans="1:2" ht="15" x14ac:dyDescent="0.25">
      <c r="A3025" s="91" t="s">
        <v>4122</v>
      </c>
      <c r="B3025" s="91" t="s">
        <v>4123</v>
      </c>
    </row>
    <row r="3026" spans="1:2" ht="15" x14ac:dyDescent="0.25">
      <c r="A3026" s="91" t="s">
        <v>4124</v>
      </c>
      <c r="B3026" s="91" t="s">
        <v>4125</v>
      </c>
    </row>
    <row r="3027" spans="1:2" ht="15" x14ac:dyDescent="0.25">
      <c r="A3027" s="91" t="s">
        <v>4126</v>
      </c>
      <c r="B3027" s="91" t="s">
        <v>4127</v>
      </c>
    </row>
    <row r="3028" spans="1:2" ht="15" x14ac:dyDescent="0.25">
      <c r="A3028" s="91" t="s">
        <v>4128</v>
      </c>
      <c r="B3028" s="91" t="s">
        <v>4129</v>
      </c>
    </row>
    <row r="3029" spans="1:2" ht="15" x14ac:dyDescent="0.25">
      <c r="A3029" s="91" t="s">
        <v>4130</v>
      </c>
      <c r="B3029" s="91" t="s">
        <v>4131</v>
      </c>
    </row>
    <row r="3030" spans="1:2" ht="15" x14ac:dyDescent="0.25">
      <c r="A3030" s="91" t="s">
        <v>4132</v>
      </c>
      <c r="B3030" s="91" t="s">
        <v>4133</v>
      </c>
    </row>
    <row r="3031" spans="1:2" ht="15" x14ac:dyDescent="0.25">
      <c r="A3031" s="91" t="s">
        <v>4134</v>
      </c>
      <c r="B3031" s="91" t="s">
        <v>4133</v>
      </c>
    </row>
    <row r="3032" spans="1:2" ht="15" x14ac:dyDescent="0.25">
      <c r="A3032" s="91" t="s">
        <v>4135</v>
      </c>
      <c r="B3032" s="91" t="s">
        <v>4127</v>
      </c>
    </row>
    <row r="3033" spans="1:2" ht="15" x14ac:dyDescent="0.25">
      <c r="A3033" s="91" t="s">
        <v>4136</v>
      </c>
      <c r="B3033" s="91" t="s">
        <v>4137</v>
      </c>
    </row>
    <row r="3034" spans="1:2" ht="15" x14ac:dyDescent="0.25">
      <c r="A3034" s="91" t="s">
        <v>4138</v>
      </c>
      <c r="B3034" s="91" t="s">
        <v>4139</v>
      </c>
    </row>
    <row r="3035" spans="1:2" ht="15" x14ac:dyDescent="0.25">
      <c r="A3035" s="91" t="s">
        <v>4140</v>
      </c>
      <c r="B3035" s="91" t="s">
        <v>4137</v>
      </c>
    </row>
    <row r="3036" spans="1:2" ht="15" x14ac:dyDescent="0.25">
      <c r="A3036" s="91" t="s">
        <v>4141</v>
      </c>
      <c r="B3036" s="91" t="s">
        <v>4142</v>
      </c>
    </row>
    <row r="3037" spans="1:2" ht="15" x14ac:dyDescent="0.25">
      <c r="A3037" s="91" t="s">
        <v>4143</v>
      </c>
      <c r="B3037" s="91" t="s">
        <v>4144</v>
      </c>
    </row>
    <row r="3038" spans="1:2" ht="15" x14ac:dyDescent="0.25">
      <c r="A3038" s="91" t="s">
        <v>4145</v>
      </c>
      <c r="B3038" s="91" t="s">
        <v>4146</v>
      </c>
    </row>
    <row r="3039" spans="1:2" ht="15" x14ac:dyDescent="0.25">
      <c r="A3039" s="91" t="s">
        <v>4147</v>
      </c>
      <c r="B3039" s="91" t="s">
        <v>4148</v>
      </c>
    </row>
    <row r="3040" spans="1:2" ht="15" x14ac:dyDescent="0.25">
      <c r="A3040" s="91" t="s">
        <v>4149</v>
      </c>
      <c r="B3040" s="91" t="s">
        <v>4150</v>
      </c>
    </row>
    <row r="3041" spans="1:2" ht="15" x14ac:dyDescent="0.25">
      <c r="A3041" s="91" t="s">
        <v>4151</v>
      </c>
      <c r="B3041" s="91" t="s">
        <v>4139</v>
      </c>
    </row>
    <row r="3042" spans="1:2" ht="15" x14ac:dyDescent="0.25">
      <c r="A3042" s="91" t="s">
        <v>4152</v>
      </c>
      <c r="B3042" s="91" t="s">
        <v>4153</v>
      </c>
    </row>
    <row r="3043" spans="1:2" ht="15" x14ac:dyDescent="0.25">
      <c r="A3043" s="91" t="s">
        <v>4154</v>
      </c>
      <c r="B3043" s="91" t="s">
        <v>4155</v>
      </c>
    </row>
    <row r="3044" spans="1:2" ht="15" x14ac:dyDescent="0.25">
      <c r="A3044" s="91" t="s">
        <v>4156</v>
      </c>
      <c r="B3044" s="91" t="s">
        <v>4153</v>
      </c>
    </row>
    <row r="3045" spans="1:2" ht="15" x14ac:dyDescent="0.25">
      <c r="A3045" s="91" t="s">
        <v>4157</v>
      </c>
      <c r="B3045" s="91" t="s">
        <v>4158</v>
      </c>
    </row>
    <row r="3046" spans="1:2" ht="15" x14ac:dyDescent="0.25">
      <c r="A3046" s="91" t="s">
        <v>4159</v>
      </c>
      <c r="B3046" s="91" t="s">
        <v>4160</v>
      </c>
    </row>
    <row r="3047" spans="1:2" ht="15" x14ac:dyDescent="0.25">
      <c r="A3047" s="91" t="s">
        <v>4161</v>
      </c>
      <c r="B3047" s="91" t="s">
        <v>4162</v>
      </c>
    </row>
    <row r="3048" spans="1:2" ht="15" x14ac:dyDescent="0.25">
      <c r="A3048" s="91" t="s">
        <v>4163</v>
      </c>
      <c r="B3048" s="91" t="s">
        <v>4164</v>
      </c>
    </row>
    <row r="3049" spans="1:2" ht="15" x14ac:dyDescent="0.25">
      <c r="A3049" s="91" t="s">
        <v>4165</v>
      </c>
      <c r="B3049" s="91" t="s">
        <v>4166</v>
      </c>
    </row>
    <row r="3050" spans="1:2" ht="15" x14ac:dyDescent="0.25">
      <c r="A3050" s="91" t="s">
        <v>4167</v>
      </c>
      <c r="B3050" s="91" t="s">
        <v>4168</v>
      </c>
    </row>
    <row r="3051" spans="1:2" ht="15" x14ac:dyDescent="0.25">
      <c r="A3051" s="91" t="s">
        <v>4169</v>
      </c>
      <c r="B3051" s="91" t="s">
        <v>4170</v>
      </c>
    </row>
    <row r="3052" spans="1:2" ht="15" x14ac:dyDescent="0.25">
      <c r="A3052" s="91" t="s">
        <v>4171</v>
      </c>
      <c r="B3052" s="91" t="s">
        <v>4166</v>
      </c>
    </row>
    <row r="3053" spans="1:2" ht="15" x14ac:dyDescent="0.25">
      <c r="A3053" s="91" t="s">
        <v>4172</v>
      </c>
      <c r="B3053" s="91" t="s">
        <v>4162</v>
      </c>
    </row>
    <row r="3054" spans="1:2" ht="15" x14ac:dyDescent="0.25">
      <c r="A3054" s="91" t="s">
        <v>4173</v>
      </c>
      <c r="B3054" s="91" t="s">
        <v>4170</v>
      </c>
    </row>
    <row r="3055" spans="1:2" ht="15" x14ac:dyDescent="0.25">
      <c r="A3055" s="91" t="s">
        <v>4174</v>
      </c>
      <c r="B3055" s="91" t="s">
        <v>4175</v>
      </c>
    </row>
    <row r="3056" spans="1:2" ht="15" x14ac:dyDescent="0.25">
      <c r="A3056" s="91" t="s">
        <v>4176</v>
      </c>
      <c r="B3056" s="91" t="s">
        <v>4175</v>
      </c>
    </row>
    <row r="3057" spans="1:2" ht="15" x14ac:dyDescent="0.25">
      <c r="A3057" s="91" t="s">
        <v>4177</v>
      </c>
      <c r="B3057" s="91" t="s">
        <v>4178</v>
      </c>
    </row>
    <row r="3058" spans="1:2" ht="15" x14ac:dyDescent="0.25">
      <c r="A3058" s="91" t="s">
        <v>4179</v>
      </c>
      <c r="B3058" s="91" t="s">
        <v>4178</v>
      </c>
    </row>
    <row r="3059" spans="1:2" ht="15" x14ac:dyDescent="0.25">
      <c r="A3059" s="91" t="s">
        <v>4180</v>
      </c>
      <c r="B3059" s="91" t="s">
        <v>4142</v>
      </c>
    </row>
    <row r="3060" spans="1:2" ht="15" x14ac:dyDescent="0.25">
      <c r="A3060" s="91" t="s">
        <v>4181</v>
      </c>
      <c r="B3060" s="91" t="s">
        <v>4182</v>
      </c>
    </row>
    <row r="3061" spans="1:2" ht="15" x14ac:dyDescent="0.25">
      <c r="A3061" s="91" t="s">
        <v>4183</v>
      </c>
      <c r="B3061" s="91" t="s">
        <v>4184</v>
      </c>
    </row>
    <row r="3062" spans="1:2" ht="15" x14ac:dyDescent="0.25">
      <c r="A3062" s="91" t="s">
        <v>4185</v>
      </c>
      <c r="B3062" s="91" t="s">
        <v>4186</v>
      </c>
    </row>
    <row r="3063" spans="1:2" ht="15" x14ac:dyDescent="0.25">
      <c r="A3063" s="91" t="s">
        <v>4187</v>
      </c>
      <c r="B3063" s="91" t="s">
        <v>4186</v>
      </c>
    </row>
    <row r="3064" spans="1:2" ht="15" x14ac:dyDescent="0.25">
      <c r="A3064" s="91" t="s">
        <v>4188</v>
      </c>
      <c r="B3064" s="91" t="s">
        <v>4186</v>
      </c>
    </row>
    <row r="3065" spans="1:2" ht="15" x14ac:dyDescent="0.25">
      <c r="A3065" s="91" t="s">
        <v>4189</v>
      </c>
      <c r="B3065" s="91" t="s">
        <v>4190</v>
      </c>
    </row>
    <row r="3066" spans="1:2" ht="15" x14ac:dyDescent="0.25">
      <c r="A3066" s="91" t="s">
        <v>4191</v>
      </c>
      <c r="B3066" s="91" t="s">
        <v>4192</v>
      </c>
    </row>
    <row r="3067" spans="1:2" ht="15" x14ac:dyDescent="0.25">
      <c r="A3067" s="91" t="s">
        <v>4193</v>
      </c>
      <c r="B3067" s="91" t="s">
        <v>4190</v>
      </c>
    </row>
    <row r="3068" spans="1:2" ht="15" x14ac:dyDescent="0.25">
      <c r="A3068" s="91" t="s">
        <v>4194</v>
      </c>
      <c r="B3068" s="91" t="s">
        <v>4195</v>
      </c>
    </row>
    <row r="3069" spans="1:2" ht="15" x14ac:dyDescent="0.25">
      <c r="A3069" s="91" t="s">
        <v>4196</v>
      </c>
      <c r="B3069" s="91" t="s">
        <v>4192</v>
      </c>
    </row>
    <row r="3070" spans="1:2" ht="15" x14ac:dyDescent="0.25">
      <c r="A3070" s="91" t="s">
        <v>4197</v>
      </c>
      <c r="B3070" s="91" t="s">
        <v>4198</v>
      </c>
    </row>
    <row r="3071" spans="1:2" ht="15" x14ac:dyDescent="0.25">
      <c r="A3071" s="91" t="s">
        <v>4199</v>
      </c>
      <c r="B3071" s="91" t="s">
        <v>4200</v>
      </c>
    </row>
    <row r="3072" spans="1:2" ht="15" x14ac:dyDescent="0.25">
      <c r="A3072" s="91" t="s">
        <v>4201</v>
      </c>
      <c r="B3072" s="91" t="s">
        <v>4202</v>
      </c>
    </row>
    <row r="3073" spans="1:2" ht="15" x14ac:dyDescent="0.25">
      <c r="A3073" s="91" t="s">
        <v>4203</v>
      </c>
      <c r="B3073" s="91" t="s">
        <v>4204</v>
      </c>
    </row>
    <row r="3074" spans="1:2" ht="15" x14ac:dyDescent="0.25">
      <c r="A3074" s="91" t="s">
        <v>4205</v>
      </c>
      <c r="B3074" s="91" t="s">
        <v>4202</v>
      </c>
    </row>
    <row r="3075" spans="1:2" ht="15" x14ac:dyDescent="0.25">
      <c r="A3075" s="91" t="s">
        <v>4206</v>
      </c>
      <c r="B3075" s="91" t="s">
        <v>4207</v>
      </c>
    </row>
    <row r="3076" spans="1:2" ht="15" x14ac:dyDescent="0.25">
      <c r="A3076" s="91" t="s">
        <v>4208</v>
      </c>
      <c r="B3076" s="91" t="s">
        <v>4207</v>
      </c>
    </row>
    <row r="3077" spans="1:2" ht="15" x14ac:dyDescent="0.25">
      <c r="A3077" s="91" t="s">
        <v>4209</v>
      </c>
      <c r="B3077" s="91" t="s">
        <v>4210</v>
      </c>
    </row>
    <row r="3078" spans="1:2" ht="15" x14ac:dyDescent="0.25">
      <c r="A3078" s="91" t="s">
        <v>4211</v>
      </c>
      <c r="B3078" s="91" t="s">
        <v>4210</v>
      </c>
    </row>
    <row r="3079" spans="1:2" ht="15" x14ac:dyDescent="0.25">
      <c r="A3079" s="91" t="s">
        <v>4212</v>
      </c>
      <c r="B3079" s="91" t="s">
        <v>4213</v>
      </c>
    </row>
    <row r="3080" spans="1:2" ht="15" x14ac:dyDescent="0.25">
      <c r="A3080" s="91" t="s">
        <v>4214</v>
      </c>
      <c r="B3080" s="91" t="s">
        <v>4215</v>
      </c>
    </row>
    <row r="3081" spans="1:2" ht="15" x14ac:dyDescent="0.25">
      <c r="A3081" s="91" t="s">
        <v>4216</v>
      </c>
      <c r="B3081" s="91" t="s">
        <v>4217</v>
      </c>
    </row>
    <row r="3082" spans="1:2" ht="15" x14ac:dyDescent="0.25">
      <c r="A3082" s="91" t="s">
        <v>4218</v>
      </c>
      <c r="B3082" s="91" t="s">
        <v>4219</v>
      </c>
    </row>
    <row r="3083" spans="1:2" ht="15" x14ac:dyDescent="0.25">
      <c r="A3083" s="91" t="s">
        <v>4220</v>
      </c>
      <c r="B3083" s="91" t="s">
        <v>4221</v>
      </c>
    </row>
    <row r="3084" spans="1:2" ht="15" x14ac:dyDescent="0.25">
      <c r="A3084" s="91" t="s">
        <v>4222</v>
      </c>
      <c r="B3084" s="91" t="s">
        <v>4223</v>
      </c>
    </row>
    <row r="3085" spans="1:2" ht="15" x14ac:dyDescent="0.25">
      <c r="A3085" s="91" t="s">
        <v>4224</v>
      </c>
      <c r="B3085" s="91" t="s">
        <v>4225</v>
      </c>
    </row>
    <row r="3086" spans="1:2" ht="15" x14ac:dyDescent="0.25">
      <c r="A3086" s="91" t="s">
        <v>4226</v>
      </c>
      <c r="B3086" s="91" t="s">
        <v>4227</v>
      </c>
    </row>
    <row r="3087" spans="1:2" ht="15" x14ac:dyDescent="0.25">
      <c r="A3087" s="91" t="s">
        <v>4228</v>
      </c>
      <c r="B3087" s="91" t="s">
        <v>4227</v>
      </c>
    </row>
    <row r="3088" spans="1:2" ht="15" x14ac:dyDescent="0.25">
      <c r="A3088" s="91" t="s">
        <v>4229</v>
      </c>
      <c r="B3088" s="91" t="s">
        <v>4230</v>
      </c>
    </row>
    <row r="3089" spans="1:2" ht="15" x14ac:dyDescent="0.25">
      <c r="A3089" s="91" t="s">
        <v>4231</v>
      </c>
      <c r="B3089" s="91" t="s">
        <v>4232</v>
      </c>
    </row>
    <row r="3090" spans="1:2" ht="15" x14ac:dyDescent="0.25">
      <c r="A3090" s="91" t="s">
        <v>4233</v>
      </c>
      <c r="B3090" s="91" t="s">
        <v>4221</v>
      </c>
    </row>
    <row r="3091" spans="1:2" ht="15" x14ac:dyDescent="0.25">
      <c r="A3091" s="91" t="s">
        <v>4234</v>
      </c>
      <c r="B3091" s="91" t="s">
        <v>4219</v>
      </c>
    </row>
    <row r="3092" spans="1:2" ht="15" x14ac:dyDescent="0.25">
      <c r="A3092" s="91" t="s">
        <v>4235</v>
      </c>
      <c r="B3092" s="91" t="s">
        <v>4236</v>
      </c>
    </row>
    <row r="3093" spans="1:2" ht="15" x14ac:dyDescent="0.25">
      <c r="A3093" s="91" t="s">
        <v>4237</v>
      </c>
      <c r="B3093" s="91" t="s">
        <v>4236</v>
      </c>
    </row>
    <row r="3094" spans="1:2" ht="15" x14ac:dyDescent="0.25">
      <c r="A3094" s="91" t="s">
        <v>4238</v>
      </c>
      <c r="B3094" s="91" t="s">
        <v>4239</v>
      </c>
    </row>
    <row r="3095" spans="1:2" ht="15" x14ac:dyDescent="0.25">
      <c r="A3095" s="91" t="s">
        <v>4240</v>
      </c>
      <c r="B3095" s="91" t="s">
        <v>4239</v>
      </c>
    </row>
    <row r="3096" spans="1:2" ht="15" x14ac:dyDescent="0.25">
      <c r="A3096" s="91" t="s">
        <v>4241</v>
      </c>
      <c r="B3096" s="91" t="s">
        <v>4242</v>
      </c>
    </row>
    <row r="3097" spans="1:2" ht="15" x14ac:dyDescent="0.25">
      <c r="A3097" s="91" t="s">
        <v>4243</v>
      </c>
      <c r="B3097" s="91" t="s">
        <v>4244</v>
      </c>
    </row>
    <row r="3098" spans="1:2" ht="15" x14ac:dyDescent="0.25">
      <c r="A3098" s="91" t="s">
        <v>4245</v>
      </c>
      <c r="B3098" s="91" t="s">
        <v>4246</v>
      </c>
    </row>
    <row r="3099" spans="1:2" ht="15" x14ac:dyDescent="0.25">
      <c r="A3099" s="91" t="s">
        <v>4247</v>
      </c>
      <c r="B3099" s="91" t="s">
        <v>4248</v>
      </c>
    </row>
    <row r="3100" spans="1:2" ht="15" x14ac:dyDescent="0.25">
      <c r="A3100" s="91" t="s">
        <v>4249</v>
      </c>
      <c r="B3100" s="91" t="s">
        <v>4250</v>
      </c>
    </row>
    <row r="3101" spans="1:2" ht="15" x14ac:dyDescent="0.25">
      <c r="A3101" s="91" t="s">
        <v>4251</v>
      </c>
      <c r="B3101" s="91" t="s">
        <v>4252</v>
      </c>
    </row>
    <row r="3102" spans="1:2" ht="15" x14ac:dyDescent="0.25">
      <c r="A3102" s="91" t="s">
        <v>4253</v>
      </c>
      <c r="B3102" s="91" t="s">
        <v>4254</v>
      </c>
    </row>
    <row r="3103" spans="1:2" ht="15" x14ac:dyDescent="0.25">
      <c r="A3103" s="91" t="s">
        <v>4255</v>
      </c>
      <c r="B3103" s="91" t="s">
        <v>4246</v>
      </c>
    </row>
    <row r="3104" spans="1:2" ht="15" x14ac:dyDescent="0.25">
      <c r="A3104" s="91" t="s">
        <v>4256</v>
      </c>
      <c r="B3104" s="91" t="s">
        <v>4242</v>
      </c>
    </row>
    <row r="3105" spans="1:2" ht="15" x14ac:dyDescent="0.25">
      <c r="A3105" s="91" t="s">
        <v>4257</v>
      </c>
      <c r="B3105" s="91" t="s">
        <v>4258</v>
      </c>
    </row>
    <row r="3106" spans="1:2" ht="15" x14ac:dyDescent="0.25">
      <c r="A3106" s="91" t="s">
        <v>4259</v>
      </c>
      <c r="B3106" s="91" t="s">
        <v>4258</v>
      </c>
    </row>
    <row r="3107" spans="1:2" ht="15" x14ac:dyDescent="0.25">
      <c r="A3107" s="91" t="s">
        <v>4260</v>
      </c>
      <c r="B3107" s="91" t="s">
        <v>4258</v>
      </c>
    </row>
    <row r="3108" spans="1:2" ht="15" x14ac:dyDescent="0.25">
      <c r="A3108" s="91" t="s">
        <v>4261</v>
      </c>
      <c r="B3108" s="91" t="s">
        <v>4258</v>
      </c>
    </row>
    <row r="3109" spans="1:2" ht="15" x14ac:dyDescent="0.25">
      <c r="A3109" s="91" t="s">
        <v>4262</v>
      </c>
      <c r="B3109" s="91" t="s">
        <v>4258</v>
      </c>
    </row>
    <row r="3110" spans="1:2" ht="15" x14ac:dyDescent="0.25">
      <c r="A3110" s="91" t="s">
        <v>4263</v>
      </c>
      <c r="B3110" s="91" t="s">
        <v>4258</v>
      </c>
    </row>
    <row r="3111" spans="1:2" ht="15" x14ac:dyDescent="0.25">
      <c r="A3111" s="91" t="s">
        <v>4264</v>
      </c>
      <c r="B3111" s="91" t="s">
        <v>4258</v>
      </c>
    </row>
    <row r="3112" spans="1:2" ht="15" x14ac:dyDescent="0.25">
      <c r="A3112" s="91" t="s">
        <v>4265</v>
      </c>
      <c r="B3112" s="91" t="s">
        <v>4266</v>
      </c>
    </row>
    <row r="3113" spans="1:2" ht="15" x14ac:dyDescent="0.25">
      <c r="A3113" s="91" t="s">
        <v>4267</v>
      </c>
      <c r="B3113" s="91" t="s">
        <v>4258</v>
      </c>
    </row>
    <row r="3114" spans="1:2" ht="15" x14ac:dyDescent="0.25">
      <c r="A3114" s="91" t="s">
        <v>4268</v>
      </c>
      <c r="B3114" s="91" t="s">
        <v>4258</v>
      </c>
    </row>
    <row r="3115" spans="1:2" ht="15" x14ac:dyDescent="0.25">
      <c r="A3115" s="91" t="s">
        <v>4269</v>
      </c>
      <c r="B3115" s="91" t="s">
        <v>4270</v>
      </c>
    </row>
    <row r="3116" spans="1:2" ht="15" x14ac:dyDescent="0.25">
      <c r="A3116" s="91" t="s">
        <v>4271</v>
      </c>
      <c r="B3116" s="91" t="s">
        <v>4270</v>
      </c>
    </row>
    <row r="3117" spans="1:2" ht="15" x14ac:dyDescent="0.25">
      <c r="A3117" s="91" t="s">
        <v>4272</v>
      </c>
      <c r="B3117" s="91" t="s">
        <v>4273</v>
      </c>
    </row>
    <row r="3118" spans="1:2" ht="15" x14ac:dyDescent="0.25">
      <c r="A3118" s="91" t="s">
        <v>4274</v>
      </c>
      <c r="B3118" s="91" t="s">
        <v>4273</v>
      </c>
    </row>
    <row r="3119" spans="1:2" ht="15" x14ac:dyDescent="0.25">
      <c r="A3119" s="91" t="s">
        <v>4275</v>
      </c>
      <c r="B3119" s="91" t="s">
        <v>4258</v>
      </c>
    </row>
    <row r="3120" spans="1:2" ht="15" x14ac:dyDescent="0.25">
      <c r="A3120" s="91" t="s">
        <v>4276</v>
      </c>
      <c r="B3120" s="91" t="s">
        <v>4277</v>
      </c>
    </row>
    <row r="3121" spans="1:2" ht="15" x14ac:dyDescent="0.25">
      <c r="A3121" s="91" t="s">
        <v>4278</v>
      </c>
      <c r="B3121" s="91" t="s">
        <v>4279</v>
      </c>
    </row>
    <row r="3122" spans="1:2" ht="15" x14ac:dyDescent="0.25">
      <c r="A3122" s="91" t="s">
        <v>4280</v>
      </c>
      <c r="B3122" s="91" t="s">
        <v>4281</v>
      </c>
    </row>
    <row r="3123" spans="1:2" ht="15" x14ac:dyDescent="0.25">
      <c r="A3123" s="91" t="s">
        <v>4282</v>
      </c>
      <c r="B3123" s="91" t="s">
        <v>4283</v>
      </c>
    </row>
    <row r="3124" spans="1:2" ht="15" x14ac:dyDescent="0.25">
      <c r="A3124" s="91" t="s">
        <v>4284</v>
      </c>
      <c r="B3124" s="91" t="s">
        <v>4285</v>
      </c>
    </row>
    <row r="3125" spans="1:2" ht="15" x14ac:dyDescent="0.25">
      <c r="A3125" s="91" t="s">
        <v>4286</v>
      </c>
      <c r="B3125" s="91" t="s">
        <v>4285</v>
      </c>
    </row>
    <row r="3126" spans="1:2" ht="15" x14ac:dyDescent="0.25">
      <c r="A3126" s="91" t="s">
        <v>4287</v>
      </c>
      <c r="B3126" s="91" t="s">
        <v>4288</v>
      </c>
    </row>
    <row r="3127" spans="1:2" ht="15" x14ac:dyDescent="0.25">
      <c r="A3127" s="91" t="s">
        <v>4289</v>
      </c>
      <c r="B3127" s="91" t="s">
        <v>4283</v>
      </c>
    </row>
    <row r="3128" spans="1:2" ht="15" x14ac:dyDescent="0.25">
      <c r="A3128" s="91" t="s">
        <v>4290</v>
      </c>
      <c r="B3128" s="91" t="s">
        <v>4291</v>
      </c>
    </row>
    <row r="3129" spans="1:2" ht="15" x14ac:dyDescent="0.25">
      <c r="A3129" s="91" t="s">
        <v>4292</v>
      </c>
      <c r="B3129" s="91" t="s">
        <v>4291</v>
      </c>
    </row>
    <row r="3130" spans="1:2" ht="15" x14ac:dyDescent="0.25">
      <c r="A3130" s="91" t="s">
        <v>4293</v>
      </c>
      <c r="B3130" s="91" t="s">
        <v>4294</v>
      </c>
    </row>
    <row r="3131" spans="1:2" ht="15" x14ac:dyDescent="0.25">
      <c r="A3131" s="91" t="s">
        <v>4295</v>
      </c>
      <c r="B3131" s="91" t="s">
        <v>4296</v>
      </c>
    </row>
    <row r="3132" spans="1:2" ht="15" x14ac:dyDescent="0.25">
      <c r="A3132" s="91" t="s">
        <v>4297</v>
      </c>
      <c r="B3132" s="91" t="s">
        <v>4298</v>
      </c>
    </row>
    <row r="3133" spans="1:2" ht="15" x14ac:dyDescent="0.25">
      <c r="A3133" s="91" t="s">
        <v>4299</v>
      </c>
      <c r="B3133" s="91" t="s">
        <v>4300</v>
      </c>
    </row>
    <row r="3134" spans="1:2" ht="15" x14ac:dyDescent="0.25">
      <c r="A3134" s="91" t="s">
        <v>4301</v>
      </c>
      <c r="B3134" s="91" t="s">
        <v>4300</v>
      </c>
    </row>
    <row r="3135" spans="1:2" ht="15" x14ac:dyDescent="0.25">
      <c r="A3135" s="91" t="s">
        <v>4302</v>
      </c>
      <c r="B3135" s="91" t="s">
        <v>4298</v>
      </c>
    </row>
    <row r="3136" spans="1:2" ht="15" x14ac:dyDescent="0.25">
      <c r="A3136" s="91" t="s">
        <v>4303</v>
      </c>
      <c r="B3136" s="91" t="s">
        <v>4304</v>
      </c>
    </row>
    <row r="3137" spans="1:2" ht="15" x14ac:dyDescent="0.25">
      <c r="A3137" s="91" t="s">
        <v>4305</v>
      </c>
      <c r="B3137" s="91" t="s">
        <v>4306</v>
      </c>
    </row>
    <row r="3138" spans="1:2" ht="15" x14ac:dyDescent="0.25">
      <c r="A3138" s="91" t="s">
        <v>4307</v>
      </c>
      <c r="B3138" s="91" t="s">
        <v>4304</v>
      </c>
    </row>
    <row r="3139" spans="1:2" ht="15" x14ac:dyDescent="0.25">
      <c r="A3139" s="91" t="s">
        <v>4308</v>
      </c>
      <c r="B3139" s="91" t="s">
        <v>4309</v>
      </c>
    </row>
    <row r="3140" spans="1:2" ht="15" x14ac:dyDescent="0.25">
      <c r="A3140" s="91" t="s">
        <v>4310</v>
      </c>
      <c r="B3140" s="91" t="s">
        <v>4311</v>
      </c>
    </row>
    <row r="3141" spans="1:2" ht="15" x14ac:dyDescent="0.25">
      <c r="A3141" s="91" t="s">
        <v>4312</v>
      </c>
      <c r="B3141" s="91" t="s">
        <v>4311</v>
      </c>
    </row>
    <row r="3142" spans="1:2" ht="15" x14ac:dyDescent="0.25">
      <c r="A3142" s="91" t="s">
        <v>4313</v>
      </c>
      <c r="B3142" s="91" t="s">
        <v>4309</v>
      </c>
    </row>
    <row r="3143" spans="1:2" ht="15" x14ac:dyDescent="0.25">
      <c r="A3143" s="91" t="s">
        <v>4314</v>
      </c>
      <c r="B3143" s="91" t="s">
        <v>4315</v>
      </c>
    </row>
    <row r="3144" spans="1:2" ht="15" x14ac:dyDescent="0.25">
      <c r="A3144" s="91" t="s">
        <v>4316</v>
      </c>
      <c r="B3144" s="91" t="s">
        <v>4317</v>
      </c>
    </row>
    <row r="3145" spans="1:2" ht="15" x14ac:dyDescent="0.25">
      <c r="A3145" s="91" t="s">
        <v>4318</v>
      </c>
      <c r="B3145" s="91" t="s">
        <v>4319</v>
      </c>
    </row>
    <row r="3146" spans="1:2" ht="15" x14ac:dyDescent="0.25">
      <c r="A3146" s="91" t="s">
        <v>4320</v>
      </c>
      <c r="B3146" s="91" t="s">
        <v>4317</v>
      </c>
    </row>
    <row r="3147" spans="1:2" ht="15" x14ac:dyDescent="0.25">
      <c r="A3147" s="91" t="s">
        <v>4321</v>
      </c>
      <c r="B3147" s="91" t="s">
        <v>4322</v>
      </c>
    </row>
    <row r="3148" spans="1:2" ht="15" x14ac:dyDescent="0.25">
      <c r="A3148" s="91" t="s">
        <v>4323</v>
      </c>
      <c r="B3148" s="91" t="s">
        <v>4322</v>
      </c>
    </row>
    <row r="3149" spans="1:2" ht="15" x14ac:dyDescent="0.25">
      <c r="A3149" s="91" t="s">
        <v>4324</v>
      </c>
      <c r="B3149" s="91" t="s">
        <v>4322</v>
      </c>
    </row>
    <row r="3150" spans="1:2" ht="15" x14ac:dyDescent="0.25">
      <c r="A3150" s="91" t="s">
        <v>4325</v>
      </c>
      <c r="B3150" s="91" t="s">
        <v>4326</v>
      </c>
    </row>
    <row r="3151" spans="1:2" ht="15" x14ac:dyDescent="0.25">
      <c r="A3151" s="91" t="s">
        <v>4327</v>
      </c>
      <c r="B3151" s="91" t="s">
        <v>4328</v>
      </c>
    </row>
    <row r="3152" spans="1:2" ht="15" x14ac:dyDescent="0.25">
      <c r="A3152" s="91" t="s">
        <v>4329</v>
      </c>
      <c r="B3152" s="91" t="s">
        <v>4330</v>
      </c>
    </row>
    <row r="3153" spans="1:2" ht="15" x14ac:dyDescent="0.25">
      <c r="A3153" s="91" t="s">
        <v>4331</v>
      </c>
      <c r="B3153" s="91" t="s">
        <v>4332</v>
      </c>
    </row>
    <row r="3154" spans="1:2" ht="15" x14ac:dyDescent="0.25">
      <c r="A3154" s="91" t="s">
        <v>4333</v>
      </c>
      <c r="B3154" s="91" t="s">
        <v>4334</v>
      </c>
    </row>
    <row r="3155" spans="1:2" ht="15" x14ac:dyDescent="0.25">
      <c r="A3155" s="91" t="s">
        <v>4335</v>
      </c>
      <c r="B3155" s="91" t="s">
        <v>4334</v>
      </c>
    </row>
    <row r="3156" spans="1:2" ht="15" x14ac:dyDescent="0.25">
      <c r="A3156" s="91" t="s">
        <v>4336</v>
      </c>
      <c r="B3156" s="91" t="s">
        <v>4337</v>
      </c>
    </row>
    <row r="3157" spans="1:2" ht="15" x14ac:dyDescent="0.25">
      <c r="A3157" s="91" t="s">
        <v>4338</v>
      </c>
      <c r="B3157" s="91" t="s">
        <v>4339</v>
      </c>
    </row>
    <row r="3158" spans="1:2" ht="15" x14ac:dyDescent="0.25">
      <c r="A3158" s="91" t="s">
        <v>4340</v>
      </c>
      <c r="B3158" s="91" t="s">
        <v>4339</v>
      </c>
    </row>
    <row r="3159" spans="1:2" ht="15" x14ac:dyDescent="0.25">
      <c r="A3159" s="91" t="s">
        <v>4341</v>
      </c>
      <c r="B3159" s="91" t="s">
        <v>4342</v>
      </c>
    </row>
    <row r="3160" spans="1:2" ht="15" x14ac:dyDescent="0.25">
      <c r="A3160" s="91" t="s">
        <v>4343</v>
      </c>
      <c r="B3160" s="91" t="s">
        <v>4344</v>
      </c>
    </row>
    <row r="3161" spans="1:2" ht="15" x14ac:dyDescent="0.25">
      <c r="A3161" s="91" t="s">
        <v>4345</v>
      </c>
      <c r="B3161" s="91" t="s">
        <v>4342</v>
      </c>
    </row>
    <row r="3162" spans="1:2" ht="15" x14ac:dyDescent="0.25">
      <c r="A3162" s="91" t="s">
        <v>4346</v>
      </c>
      <c r="B3162" s="91" t="s">
        <v>4347</v>
      </c>
    </row>
    <row r="3163" spans="1:2" ht="15" x14ac:dyDescent="0.25">
      <c r="A3163" s="91" t="s">
        <v>4348</v>
      </c>
      <c r="B3163" s="91" t="s">
        <v>4349</v>
      </c>
    </row>
    <row r="3164" spans="1:2" ht="15" x14ac:dyDescent="0.25">
      <c r="A3164" s="91" t="s">
        <v>4350</v>
      </c>
      <c r="B3164" s="91" t="s">
        <v>4351</v>
      </c>
    </row>
    <row r="3165" spans="1:2" ht="15" x14ac:dyDescent="0.25">
      <c r="A3165" s="91" t="s">
        <v>4352</v>
      </c>
      <c r="B3165" s="91" t="s">
        <v>4347</v>
      </c>
    </row>
    <row r="3166" spans="1:2" ht="15" x14ac:dyDescent="0.25">
      <c r="A3166" s="91" t="s">
        <v>4353</v>
      </c>
      <c r="B3166" s="91" t="s">
        <v>4344</v>
      </c>
    </row>
    <row r="3167" spans="1:2" ht="15" x14ac:dyDescent="0.25">
      <c r="A3167" s="91" t="s">
        <v>4354</v>
      </c>
      <c r="B3167" s="91" t="s">
        <v>4342</v>
      </c>
    </row>
    <row r="3168" spans="1:2" ht="15" x14ac:dyDescent="0.25">
      <c r="A3168" s="91" t="s">
        <v>4355</v>
      </c>
      <c r="B3168" s="91" t="s">
        <v>3667</v>
      </c>
    </row>
    <row r="3169" spans="1:2" ht="15" x14ac:dyDescent="0.25">
      <c r="A3169" s="91" t="s">
        <v>4356</v>
      </c>
      <c r="B3169" s="91" t="s">
        <v>3667</v>
      </c>
    </row>
    <row r="3170" spans="1:2" ht="15" x14ac:dyDescent="0.25">
      <c r="A3170" s="91" t="s">
        <v>4357</v>
      </c>
      <c r="B3170" s="91" t="s">
        <v>3667</v>
      </c>
    </row>
    <row r="3171" spans="1:2" ht="15" x14ac:dyDescent="0.25">
      <c r="A3171" s="91" t="s">
        <v>4358</v>
      </c>
      <c r="B3171" s="91" t="s">
        <v>3667</v>
      </c>
    </row>
    <row r="3172" spans="1:2" ht="15" x14ac:dyDescent="0.25">
      <c r="A3172" s="91" t="s">
        <v>4359</v>
      </c>
      <c r="B3172" s="91" t="s">
        <v>3667</v>
      </c>
    </row>
    <row r="3173" spans="1:2" ht="15" x14ac:dyDescent="0.25">
      <c r="A3173" s="91" t="s">
        <v>4360</v>
      </c>
      <c r="B3173" s="91" t="s">
        <v>3667</v>
      </c>
    </row>
    <row r="3174" spans="1:2" ht="15" x14ac:dyDescent="0.25">
      <c r="A3174" s="91" t="s">
        <v>4361</v>
      </c>
      <c r="B3174" s="91" t="s">
        <v>3667</v>
      </c>
    </row>
    <row r="3175" spans="1:2" ht="15" x14ac:dyDescent="0.25">
      <c r="A3175" s="91" t="s">
        <v>4362</v>
      </c>
      <c r="B3175" s="91" t="s">
        <v>3667</v>
      </c>
    </row>
    <row r="3176" spans="1:2" ht="15" x14ac:dyDescent="0.25">
      <c r="A3176" s="91" t="s">
        <v>4363</v>
      </c>
      <c r="B3176" s="91" t="s">
        <v>3667</v>
      </c>
    </row>
    <row r="3177" spans="1:2" ht="15" x14ac:dyDescent="0.25">
      <c r="A3177" s="91" t="s">
        <v>4364</v>
      </c>
      <c r="B3177" s="91" t="s">
        <v>3667</v>
      </c>
    </row>
    <row r="3178" spans="1:2" ht="15" x14ac:dyDescent="0.25">
      <c r="A3178" s="91" t="s">
        <v>4365</v>
      </c>
      <c r="B3178" s="91" t="s">
        <v>3667</v>
      </c>
    </row>
    <row r="3179" spans="1:2" ht="15" x14ac:dyDescent="0.25">
      <c r="A3179" s="91" t="s">
        <v>4366</v>
      </c>
      <c r="B3179" s="91" t="s">
        <v>3667</v>
      </c>
    </row>
    <row r="3180" spans="1:2" ht="15" x14ac:dyDescent="0.25">
      <c r="A3180" s="91" t="s">
        <v>4367</v>
      </c>
      <c r="B3180" s="91" t="s">
        <v>3667</v>
      </c>
    </row>
    <row r="3181" spans="1:2" ht="15" x14ac:dyDescent="0.25">
      <c r="A3181" s="91" t="s">
        <v>4368</v>
      </c>
      <c r="B3181" s="91" t="s">
        <v>3667</v>
      </c>
    </row>
    <row r="3182" spans="1:2" ht="15" x14ac:dyDescent="0.25">
      <c r="A3182" s="91" t="s">
        <v>4369</v>
      </c>
      <c r="B3182" s="91" t="s">
        <v>3667</v>
      </c>
    </row>
    <row r="3183" spans="1:2" ht="15" x14ac:dyDescent="0.25">
      <c r="A3183" s="91" t="s">
        <v>4370</v>
      </c>
      <c r="B3183" s="91" t="s">
        <v>3667</v>
      </c>
    </row>
    <row r="3184" spans="1:2" ht="15" x14ac:dyDescent="0.25">
      <c r="A3184" s="91" t="s">
        <v>4371</v>
      </c>
      <c r="B3184" s="91" t="s">
        <v>3667</v>
      </c>
    </row>
    <row r="3185" spans="1:2" ht="15" x14ac:dyDescent="0.25">
      <c r="A3185" s="91" t="s">
        <v>4372</v>
      </c>
      <c r="B3185" s="91" t="s">
        <v>3667</v>
      </c>
    </row>
    <row r="3186" spans="1:2" ht="15" x14ac:dyDescent="0.25">
      <c r="A3186" s="91" t="s">
        <v>4373</v>
      </c>
      <c r="B3186" s="91" t="s">
        <v>3667</v>
      </c>
    </row>
    <row r="3187" spans="1:2" ht="15" x14ac:dyDescent="0.25">
      <c r="A3187" s="91" t="s">
        <v>4374</v>
      </c>
      <c r="B3187" s="91" t="s">
        <v>3667</v>
      </c>
    </row>
    <row r="3188" spans="1:2" ht="15" x14ac:dyDescent="0.25">
      <c r="A3188" s="91" t="s">
        <v>4375</v>
      </c>
      <c r="B3188" s="91" t="s">
        <v>3667</v>
      </c>
    </row>
    <row r="3189" spans="1:2" ht="15" x14ac:dyDescent="0.25">
      <c r="A3189" s="91" t="s">
        <v>4376</v>
      </c>
      <c r="B3189" s="91" t="s">
        <v>3667</v>
      </c>
    </row>
    <row r="3190" spans="1:2" ht="15" x14ac:dyDescent="0.25">
      <c r="A3190" s="91" t="s">
        <v>4377</v>
      </c>
      <c r="B3190" s="91" t="s">
        <v>3667</v>
      </c>
    </row>
    <row r="3191" spans="1:2" ht="15" x14ac:dyDescent="0.25">
      <c r="A3191" s="91" t="s">
        <v>4378</v>
      </c>
      <c r="B3191" s="91" t="s">
        <v>3667</v>
      </c>
    </row>
    <row r="3192" spans="1:2" ht="15" x14ac:dyDescent="0.25">
      <c r="A3192" s="91" t="s">
        <v>4379</v>
      </c>
      <c r="B3192" s="91" t="s">
        <v>3667</v>
      </c>
    </row>
    <row r="3193" spans="1:2" ht="15" x14ac:dyDescent="0.25">
      <c r="A3193" s="91" t="s">
        <v>4380</v>
      </c>
      <c r="B3193" s="91" t="s">
        <v>3667</v>
      </c>
    </row>
    <row r="3194" spans="1:2" ht="15" x14ac:dyDescent="0.25">
      <c r="A3194" s="91" t="s">
        <v>4381</v>
      </c>
      <c r="B3194" s="91" t="s">
        <v>3667</v>
      </c>
    </row>
    <row r="3195" spans="1:2" ht="15" x14ac:dyDescent="0.25">
      <c r="A3195" s="91" t="s">
        <v>4382</v>
      </c>
      <c r="B3195" s="91" t="s">
        <v>3667</v>
      </c>
    </row>
    <row r="3196" spans="1:2" ht="15" x14ac:dyDescent="0.25">
      <c r="A3196" s="91" t="s">
        <v>4383</v>
      </c>
      <c r="B3196" s="91" t="s">
        <v>3667</v>
      </c>
    </row>
    <row r="3197" spans="1:2" ht="15" x14ac:dyDescent="0.25">
      <c r="A3197" s="91" t="s">
        <v>4384</v>
      </c>
      <c r="B3197" s="91" t="s">
        <v>3667</v>
      </c>
    </row>
    <row r="3198" spans="1:2" ht="15" x14ac:dyDescent="0.25">
      <c r="A3198" s="91" t="s">
        <v>4385</v>
      </c>
      <c r="B3198" s="91" t="s">
        <v>3667</v>
      </c>
    </row>
    <row r="3199" spans="1:2" ht="15" x14ac:dyDescent="0.25">
      <c r="A3199" s="91" t="s">
        <v>4386</v>
      </c>
      <c r="B3199" s="91" t="s">
        <v>3667</v>
      </c>
    </row>
    <row r="3200" spans="1:2" ht="15" x14ac:dyDescent="0.25">
      <c r="A3200" s="91" t="s">
        <v>4387</v>
      </c>
      <c r="B3200" s="91" t="s">
        <v>3667</v>
      </c>
    </row>
    <row r="3201" spans="1:2" ht="15" x14ac:dyDescent="0.25">
      <c r="A3201" s="91" t="s">
        <v>4388</v>
      </c>
      <c r="B3201" s="91" t="s">
        <v>3667</v>
      </c>
    </row>
    <row r="3202" spans="1:2" ht="15" x14ac:dyDescent="0.25">
      <c r="A3202" s="91" t="s">
        <v>4389</v>
      </c>
      <c r="B3202" s="91" t="s">
        <v>3667</v>
      </c>
    </row>
    <row r="3203" spans="1:2" ht="15" x14ac:dyDescent="0.25">
      <c r="A3203" s="91" t="s">
        <v>4390</v>
      </c>
      <c r="B3203" s="91" t="s">
        <v>3667</v>
      </c>
    </row>
    <row r="3204" spans="1:2" ht="15" x14ac:dyDescent="0.25">
      <c r="A3204" s="91" t="s">
        <v>4391</v>
      </c>
      <c r="B3204" s="91" t="s">
        <v>3667</v>
      </c>
    </row>
    <row r="3205" spans="1:2" ht="15" x14ac:dyDescent="0.25">
      <c r="A3205" s="91" t="s">
        <v>4392</v>
      </c>
      <c r="B3205" s="91" t="s">
        <v>3667</v>
      </c>
    </row>
    <row r="3206" spans="1:2" ht="15" x14ac:dyDescent="0.25">
      <c r="A3206" s="91" t="s">
        <v>4393</v>
      </c>
      <c r="B3206" s="91" t="s">
        <v>3667</v>
      </c>
    </row>
    <row r="3207" spans="1:2" ht="15" x14ac:dyDescent="0.25">
      <c r="A3207" s="91" t="s">
        <v>4394</v>
      </c>
      <c r="B3207" s="91" t="s">
        <v>3667</v>
      </c>
    </row>
    <row r="3208" spans="1:2" ht="15" x14ac:dyDescent="0.25">
      <c r="A3208" s="91" t="s">
        <v>4395</v>
      </c>
      <c r="B3208" s="91" t="s">
        <v>3667</v>
      </c>
    </row>
    <row r="3209" spans="1:2" ht="15" x14ac:dyDescent="0.25">
      <c r="A3209" s="91" t="s">
        <v>4396</v>
      </c>
      <c r="B3209" s="91" t="s">
        <v>3667</v>
      </c>
    </row>
    <row r="3210" spans="1:2" ht="15" x14ac:dyDescent="0.25">
      <c r="A3210" s="91" t="s">
        <v>4397</v>
      </c>
      <c r="B3210" s="91" t="s">
        <v>3667</v>
      </c>
    </row>
    <row r="3211" spans="1:2" ht="15" x14ac:dyDescent="0.25">
      <c r="A3211" s="91" t="s">
        <v>4398</v>
      </c>
      <c r="B3211" s="91" t="s">
        <v>3667</v>
      </c>
    </row>
    <row r="3212" spans="1:2" ht="15" x14ac:dyDescent="0.25">
      <c r="A3212" s="91" t="s">
        <v>4399</v>
      </c>
      <c r="B3212" s="91" t="s">
        <v>3667</v>
      </c>
    </row>
    <row r="3213" spans="1:2" ht="15" x14ac:dyDescent="0.25">
      <c r="A3213" s="91" t="s">
        <v>4400</v>
      </c>
      <c r="B3213" s="91" t="s">
        <v>3667</v>
      </c>
    </row>
    <row r="3214" spans="1:2" ht="15" x14ac:dyDescent="0.25">
      <c r="A3214" s="91" t="s">
        <v>4401</v>
      </c>
      <c r="B3214" s="91" t="s">
        <v>3667</v>
      </c>
    </row>
    <row r="3215" spans="1:2" ht="15" x14ac:dyDescent="0.25">
      <c r="A3215" s="91" t="s">
        <v>4402</v>
      </c>
      <c r="B3215" s="91" t="s">
        <v>3667</v>
      </c>
    </row>
    <row r="3216" spans="1:2" ht="15" x14ac:dyDescent="0.25">
      <c r="A3216" s="91" t="s">
        <v>4403</v>
      </c>
      <c r="B3216" s="91" t="s">
        <v>3667</v>
      </c>
    </row>
    <row r="3217" spans="1:2" ht="15" x14ac:dyDescent="0.25">
      <c r="A3217" s="91" t="s">
        <v>4404</v>
      </c>
      <c r="B3217" s="91" t="s">
        <v>3667</v>
      </c>
    </row>
    <row r="3218" spans="1:2" ht="15" x14ac:dyDescent="0.25">
      <c r="A3218" s="91" t="s">
        <v>4405</v>
      </c>
      <c r="B3218" s="91" t="s">
        <v>3667</v>
      </c>
    </row>
    <row r="3219" spans="1:2" ht="15" x14ac:dyDescent="0.25">
      <c r="A3219" s="91" t="s">
        <v>4406</v>
      </c>
      <c r="B3219" s="91" t="s">
        <v>3667</v>
      </c>
    </row>
    <row r="3220" spans="1:2" ht="15" x14ac:dyDescent="0.25">
      <c r="A3220" s="91" t="s">
        <v>4407</v>
      </c>
      <c r="B3220" s="91" t="s">
        <v>3667</v>
      </c>
    </row>
    <row r="3221" spans="1:2" ht="15" x14ac:dyDescent="0.25">
      <c r="A3221" s="91" t="s">
        <v>4408</v>
      </c>
      <c r="B3221" s="91" t="s">
        <v>3667</v>
      </c>
    </row>
    <row r="3222" spans="1:2" ht="15" x14ac:dyDescent="0.25">
      <c r="A3222" s="91" t="s">
        <v>4409</v>
      </c>
      <c r="B3222" s="91" t="s">
        <v>3667</v>
      </c>
    </row>
    <row r="3223" spans="1:2" ht="15" x14ac:dyDescent="0.25">
      <c r="A3223" s="91" t="s">
        <v>4410</v>
      </c>
      <c r="B3223" s="91" t="s">
        <v>3667</v>
      </c>
    </row>
    <row r="3224" spans="1:2" ht="15" x14ac:dyDescent="0.25">
      <c r="A3224" s="91" t="s">
        <v>4411</v>
      </c>
      <c r="B3224" s="91" t="s">
        <v>3667</v>
      </c>
    </row>
    <row r="3225" spans="1:2" ht="15" x14ac:dyDescent="0.25">
      <c r="A3225" s="91" t="s">
        <v>4412</v>
      </c>
      <c r="B3225" s="91" t="s">
        <v>3667</v>
      </c>
    </row>
    <row r="3226" spans="1:2" ht="15" x14ac:dyDescent="0.25">
      <c r="A3226" s="91" t="s">
        <v>4413</v>
      </c>
      <c r="B3226" s="91" t="s">
        <v>3667</v>
      </c>
    </row>
    <row r="3227" spans="1:2" ht="15" x14ac:dyDescent="0.25">
      <c r="A3227" s="91" t="s">
        <v>4414</v>
      </c>
      <c r="B3227" s="91" t="s">
        <v>3667</v>
      </c>
    </row>
    <row r="3228" spans="1:2" ht="15" x14ac:dyDescent="0.25">
      <c r="A3228" s="91" t="s">
        <v>4415</v>
      </c>
      <c r="B3228" s="91" t="s">
        <v>3667</v>
      </c>
    </row>
    <row r="3229" spans="1:2" ht="15" x14ac:dyDescent="0.25">
      <c r="A3229" s="91" t="s">
        <v>4416</v>
      </c>
      <c r="B3229" s="91" t="s">
        <v>3667</v>
      </c>
    </row>
    <row r="3230" spans="1:2" ht="15" x14ac:dyDescent="0.25">
      <c r="A3230" s="91" t="s">
        <v>4417</v>
      </c>
      <c r="B3230" s="91" t="s">
        <v>3667</v>
      </c>
    </row>
    <row r="3231" spans="1:2" ht="15" x14ac:dyDescent="0.25">
      <c r="A3231" s="91" t="s">
        <v>4418</v>
      </c>
      <c r="B3231" s="91" t="s">
        <v>3667</v>
      </c>
    </row>
    <row r="3232" spans="1:2" ht="15" x14ac:dyDescent="0.25">
      <c r="A3232" s="91" t="s">
        <v>4419</v>
      </c>
      <c r="B3232" s="91" t="s">
        <v>3667</v>
      </c>
    </row>
    <row r="3233" spans="1:2" ht="15" x14ac:dyDescent="0.25">
      <c r="A3233" s="91" t="s">
        <v>4420</v>
      </c>
      <c r="B3233" s="91" t="s">
        <v>3667</v>
      </c>
    </row>
    <row r="3234" spans="1:2" ht="15" x14ac:dyDescent="0.25">
      <c r="A3234" s="91" t="s">
        <v>4421</v>
      </c>
      <c r="B3234" s="91" t="s">
        <v>3667</v>
      </c>
    </row>
    <row r="3235" spans="1:2" ht="15" x14ac:dyDescent="0.25">
      <c r="A3235" s="91" t="s">
        <v>4422</v>
      </c>
      <c r="B3235" s="91" t="s">
        <v>3667</v>
      </c>
    </row>
    <row r="3236" spans="1:2" ht="15" x14ac:dyDescent="0.25">
      <c r="A3236" s="91" t="s">
        <v>4423</v>
      </c>
      <c r="B3236" s="91" t="s">
        <v>3667</v>
      </c>
    </row>
    <row r="3237" spans="1:2" ht="15" x14ac:dyDescent="0.25">
      <c r="A3237" s="91" t="s">
        <v>4424</v>
      </c>
      <c r="B3237" s="91" t="s">
        <v>3667</v>
      </c>
    </row>
    <row r="3238" spans="1:2" ht="15" x14ac:dyDescent="0.25">
      <c r="A3238" s="91" t="s">
        <v>4425</v>
      </c>
      <c r="B3238" s="91" t="s">
        <v>3667</v>
      </c>
    </row>
    <row r="3239" spans="1:2" ht="15" x14ac:dyDescent="0.25">
      <c r="A3239" s="91" t="s">
        <v>4426</v>
      </c>
      <c r="B3239" s="91" t="s">
        <v>3667</v>
      </c>
    </row>
    <row r="3240" spans="1:2" ht="15" x14ac:dyDescent="0.25">
      <c r="A3240" s="91" t="s">
        <v>4427</v>
      </c>
      <c r="B3240" s="91" t="s">
        <v>3667</v>
      </c>
    </row>
    <row r="3241" spans="1:2" ht="15" x14ac:dyDescent="0.25">
      <c r="A3241" s="91" t="s">
        <v>4428</v>
      </c>
      <c r="B3241" s="91" t="s">
        <v>3667</v>
      </c>
    </row>
    <row r="3242" spans="1:2" ht="15" x14ac:dyDescent="0.25">
      <c r="A3242" s="91" t="s">
        <v>4429</v>
      </c>
      <c r="B3242" s="91" t="s">
        <v>3667</v>
      </c>
    </row>
    <row r="3243" spans="1:2" ht="15" x14ac:dyDescent="0.25">
      <c r="A3243" s="91" t="s">
        <v>4430</v>
      </c>
      <c r="B3243" s="91" t="s">
        <v>3667</v>
      </c>
    </row>
    <row r="3244" spans="1:2" ht="15" x14ac:dyDescent="0.25">
      <c r="A3244" s="91" t="s">
        <v>4431</v>
      </c>
      <c r="B3244" s="91" t="s">
        <v>3667</v>
      </c>
    </row>
    <row r="3245" spans="1:2" ht="15" x14ac:dyDescent="0.25">
      <c r="A3245" s="91" t="s">
        <v>4432</v>
      </c>
      <c r="B3245" s="91" t="s">
        <v>3667</v>
      </c>
    </row>
    <row r="3246" spans="1:2" ht="15" x14ac:dyDescent="0.25">
      <c r="A3246" s="91" t="s">
        <v>4433</v>
      </c>
      <c r="B3246" s="91" t="s">
        <v>4434</v>
      </c>
    </row>
    <row r="3247" spans="1:2" ht="15" x14ac:dyDescent="0.25">
      <c r="A3247" s="91" t="s">
        <v>4435</v>
      </c>
      <c r="B3247" s="91" t="s">
        <v>4434</v>
      </c>
    </row>
    <row r="3248" spans="1:2" ht="15" x14ac:dyDescent="0.25">
      <c r="A3248" s="91" t="s">
        <v>4436</v>
      </c>
      <c r="B3248" s="91" t="s">
        <v>4434</v>
      </c>
    </row>
    <row r="3249" spans="1:2" ht="15" x14ac:dyDescent="0.25">
      <c r="A3249" s="91" t="s">
        <v>4437</v>
      </c>
      <c r="B3249" s="91" t="s">
        <v>4438</v>
      </c>
    </row>
    <row r="3250" spans="1:2" ht="15" x14ac:dyDescent="0.25">
      <c r="A3250" s="91" t="s">
        <v>4439</v>
      </c>
      <c r="B3250" s="91" t="s">
        <v>4440</v>
      </c>
    </row>
    <row r="3251" spans="1:2" ht="15" x14ac:dyDescent="0.25">
      <c r="A3251" s="91" t="s">
        <v>4441</v>
      </c>
      <c r="B3251" s="91" t="s">
        <v>4434</v>
      </c>
    </row>
    <row r="3252" spans="1:2" ht="15" x14ac:dyDescent="0.25">
      <c r="A3252" s="91" t="s">
        <v>4442</v>
      </c>
      <c r="B3252" s="91" t="s">
        <v>4440</v>
      </c>
    </row>
    <row r="3253" spans="1:2" ht="15" x14ac:dyDescent="0.25">
      <c r="A3253" s="91" t="s">
        <v>4443</v>
      </c>
      <c r="B3253" s="91" t="s">
        <v>4444</v>
      </c>
    </row>
    <row r="3254" spans="1:2" ht="15" x14ac:dyDescent="0.25">
      <c r="A3254" s="91" t="s">
        <v>4445</v>
      </c>
      <c r="B3254" s="91" t="s">
        <v>4446</v>
      </c>
    </row>
    <row r="3255" spans="1:2" ht="15" x14ac:dyDescent="0.25">
      <c r="A3255" s="91" t="s">
        <v>4447</v>
      </c>
      <c r="B3255" s="91" t="s">
        <v>4434</v>
      </c>
    </row>
    <row r="3256" spans="1:2" ht="15" x14ac:dyDescent="0.25">
      <c r="A3256" s="91" t="s">
        <v>4448</v>
      </c>
      <c r="B3256" s="91" t="s">
        <v>4449</v>
      </c>
    </row>
    <row r="3257" spans="1:2" ht="15" x14ac:dyDescent="0.25">
      <c r="A3257" s="91" t="s">
        <v>4450</v>
      </c>
      <c r="B3257" s="91" t="s">
        <v>4434</v>
      </c>
    </row>
    <row r="3258" spans="1:2" ht="15" x14ac:dyDescent="0.25">
      <c r="A3258" s="91" t="s">
        <v>4451</v>
      </c>
      <c r="B3258" s="91" t="s">
        <v>4452</v>
      </c>
    </row>
    <row r="3259" spans="1:2" ht="15" x14ac:dyDescent="0.25">
      <c r="A3259" s="91" t="s">
        <v>4453</v>
      </c>
      <c r="B3259" s="91" t="s">
        <v>4438</v>
      </c>
    </row>
    <row r="3260" spans="1:2" ht="15" x14ac:dyDescent="0.25">
      <c r="A3260" s="91" t="s">
        <v>4454</v>
      </c>
      <c r="B3260" s="91" t="s">
        <v>4438</v>
      </c>
    </row>
    <row r="3261" spans="1:2" ht="15" x14ac:dyDescent="0.25">
      <c r="A3261" s="91" t="s">
        <v>4455</v>
      </c>
      <c r="B3261" s="91" t="s">
        <v>4456</v>
      </c>
    </row>
    <row r="3262" spans="1:2" ht="15" x14ac:dyDescent="0.25">
      <c r="A3262" s="91" t="s">
        <v>4457</v>
      </c>
      <c r="B3262" s="91" t="s">
        <v>4458</v>
      </c>
    </row>
    <row r="3263" spans="1:2" ht="15" x14ac:dyDescent="0.25">
      <c r="A3263" s="91" t="s">
        <v>4459</v>
      </c>
      <c r="B3263" s="91" t="s">
        <v>4456</v>
      </c>
    </row>
    <row r="3264" spans="1:2" ht="15" x14ac:dyDescent="0.25">
      <c r="A3264" s="91" t="s">
        <v>4460</v>
      </c>
      <c r="B3264" s="91" t="s">
        <v>4458</v>
      </c>
    </row>
    <row r="3265" spans="1:2" ht="15" x14ac:dyDescent="0.25">
      <c r="A3265" s="91" t="s">
        <v>4461</v>
      </c>
      <c r="B3265" s="91" t="s">
        <v>4462</v>
      </c>
    </row>
    <row r="3266" spans="1:2" ht="15" x14ac:dyDescent="0.25">
      <c r="A3266" s="91" t="s">
        <v>4463</v>
      </c>
      <c r="B3266" s="91" t="s">
        <v>4464</v>
      </c>
    </row>
    <row r="3267" spans="1:2" ht="15" x14ac:dyDescent="0.25">
      <c r="A3267" s="91" t="s">
        <v>4465</v>
      </c>
      <c r="B3267" s="91" t="s">
        <v>4466</v>
      </c>
    </row>
    <row r="3268" spans="1:2" ht="15" x14ac:dyDescent="0.25">
      <c r="A3268" s="91" t="s">
        <v>4467</v>
      </c>
      <c r="B3268" s="91" t="s">
        <v>4466</v>
      </c>
    </row>
    <row r="3269" spans="1:2" ht="15" x14ac:dyDescent="0.25">
      <c r="A3269" s="91" t="s">
        <v>4468</v>
      </c>
      <c r="B3269" s="91" t="s">
        <v>4469</v>
      </c>
    </row>
    <row r="3270" spans="1:2" ht="15" x14ac:dyDescent="0.25">
      <c r="A3270" s="91" t="s">
        <v>4470</v>
      </c>
      <c r="B3270" s="91" t="s">
        <v>4469</v>
      </c>
    </row>
    <row r="3271" spans="1:2" ht="15" x14ac:dyDescent="0.25">
      <c r="A3271" s="91" t="s">
        <v>4471</v>
      </c>
      <c r="B3271" s="91" t="s">
        <v>4472</v>
      </c>
    </row>
    <row r="3272" spans="1:2" ht="15" x14ac:dyDescent="0.25">
      <c r="A3272" s="91" t="s">
        <v>4473</v>
      </c>
      <c r="B3272" s="91" t="s">
        <v>4474</v>
      </c>
    </row>
    <row r="3273" spans="1:2" ht="15" x14ac:dyDescent="0.25">
      <c r="A3273" s="91" t="s">
        <v>4475</v>
      </c>
      <c r="B3273" s="91" t="s">
        <v>4474</v>
      </c>
    </row>
    <row r="3274" spans="1:2" ht="15" x14ac:dyDescent="0.25">
      <c r="A3274" s="91" t="s">
        <v>4476</v>
      </c>
      <c r="B3274" s="91" t="s">
        <v>4477</v>
      </c>
    </row>
    <row r="3275" spans="1:2" ht="15" x14ac:dyDescent="0.25">
      <c r="A3275" s="91" t="s">
        <v>4478</v>
      </c>
      <c r="B3275" s="91" t="s">
        <v>4472</v>
      </c>
    </row>
    <row r="3276" spans="1:2" ht="15" x14ac:dyDescent="0.25">
      <c r="A3276" s="91" t="s">
        <v>4479</v>
      </c>
      <c r="B3276" s="91" t="s">
        <v>4480</v>
      </c>
    </row>
    <row r="3277" spans="1:2" ht="15" x14ac:dyDescent="0.25">
      <c r="A3277" s="91" t="s">
        <v>4481</v>
      </c>
      <c r="B3277" s="91" t="s">
        <v>4482</v>
      </c>
    </row>
    <row r="3278" spans="1:2" ht="15" x14ac:dyDescent="0.25">
      <c r="A3278" s="91" t="s">
        <v>4483</v>
      </c>
      <c r="B3278" s="91" t="s">
        <v>4484</v>
      </c>
    </row>
    <row r="3279" spans="1:2" ht="15" x14ac:dyDescent="0.25">
      <c r="A3279" s="91" t="s">
        <v>4485</v>
      </c>
      <c r="B3279" s="91" t="s">
        <v>4486</v>
      </c>
    </row>
    <row r="3280" spans="1:2" ht="15" x14ac:dyDescent="0.25">
      <c r="A3280" s="91" t="s">
        <v>4487</v>
      </c>
      <c r="B3280" s="91" t="s">
        <v>4488</v>
      </c>
    </row>
    <row r="3281" spans="1:2" ht="15" x14ac:dyDescent="0.25">
      <c r="A3281" s="91" t="s">
        <v>4489</v>
      </c>
      <c r="B3281" s="91" t="s">
        <v>4484</v>
      </c>
    </row>
    <row r="3282" spans="1:2" ht="15" x14ac:dyDescent="0.25">
      <c r="A3282" s="91" t="s">
        <v>4490</v>
      </c>
      <c r="B3282" s="91" t="s">
        <v>4486</v>
      </c>
    </row>
    <row r="3283" spans="1:2" ht="15" x14ac:dyDescent="0.25">
      <c r="A3283" s="91" t="s">
        <v>4491</v>
      </c>
      <c r="B3283" s="91" t="s">
        <v>4488</v>
      </c>
    </row>
    <row r="3284" spans="1:2" ht="15" x14ac:dyDescent="0.25">
      <c r="A3284" s="91" t="s">
        <v>4492</v>
      </c>
      <c r="B3284" s="91" t="s">
        <v>4493</v>
      </c>
    </row>
    <row r="3285" spans="1:2" ht="15" x14ac:dyDescent="0.25">
      <c r="A3285" s="91" t="s">
        <v>4494</v>
      </c>
      <c r="B3285" s="91" t="s">
        <v>4493</v>
      </c>
    </row>
    <row r="3286" spans="1:2" ht="15" x14ac:dyDescent="0.25">
      <c r="A3286" s="91" t="s">
        <v>4495</v>
      </c>
      <c r="B3286" s="91" t="s">
        <v>4496</v>
      </c>
    </row>
    <row r="3287" spans="1:2" ht="15" x14ac:dyDescent="0.25">
      <c r="A3287" s="91" t="s">
        <v>4497</v>
      </c>
      <c r="B3287" s="91" t="s">
        <v>4498</v>
      </c>
    </row>
    <row r="3288" spans="1:2" ht="15" x14ac:dyDescent="0.25">
      <c r="A3288" s="91" t="s">
        <v>4499</v>
      </c>
      <c r="B3288" s="91" t="s">
        <v>4500</v>
      </c>
    </row>
    <row r="3289" spans="1:2" ht="15" x14ac:dyDescent="0.25">
      <c r="A3289" s="91" t="s">
        <v>4501</v>
      </c>
      <c r="B3289" s="91" t="s">
        <v>4496</v>
      </c>
    </row>
    <row r="3290" spans="1:2" ht="15" x14ac:dyDescent="0.25">
      <c r="A3290" s="91" t="s">
        <v>4502</v>
      </c>
      <c r="B3290" s="91" t="s">
        <v>4503</v>
      </c>
    </row>
    <row r="3291" spans="1:2" ht="15" x14ac:dyDescent="0.25">
      <c r="A3291" s="91" t="s">
        <v>4504</v>
      </c>
      <c r="B3291" s="91" t="s">
        <v>4503</v>
      </c>
    </row>
    <row r="3292" spans="1:2" ht="15" x14ac:dyDescent="0.25">
      <c r="A3292" s="91" t="s">
        <v>4505</v>
      </c>
      <c r="B3292" s="91" t="s">
        <v>4506</v>
      </c>
    </row>
    <row r="3293" spans="1:2" ht="15" x14ac:dyDescent="0.25">
      <c r="A3293" s="91" t="s">
        <v>4507</v>
      </c>
      <c r="B3293" s="91" t="s">
        <v>4508</v>
      </c>
    </row>
    <row r="3294" spans="1:2" ht="15" x14ac:dyDescent="0.25">
      <c r="A3294" s="91" t="s">
        <v>4509</v>
      </c>
      <c r="B3294" s="91" t="s">
        <v>4506</v>
      </c>
    </row>
    <row r="3295" spans="1:2" ht="15" x14ac:dyDescent="0.25">
      <c r="A3295" s="91" t="s">
        <v>4510</v>
      </c>
      <c r="B3295" s="91" t="s">
        <v>4511</v>
      </c>
    </row>
    <row r="3296" spans="1:2" ht="15" x14ac:dyDescent="0.25">
      <c r="A3296" s="91" t="s">
        <v>4512</v>
      </c>
      <c r="B3296" s="91" t="s">
        <v>4511</v>
      </c>
    </row>
    <row r="3297" spans="1:2" ht="15" x14ac:dyDescent="0.25">
      <c r="A3297" s="91" t="s">
        <v>4513</v>
      </c>
      <c r="B3297" s="91" t="s">
        <v>4514</v>
      </c>
    </row>
    <row r="3298" spans="1:2" ht="15" x14ac:dyDescent="0.25">
      <c r="A3298" s="91" t="s">
        <v>4515</v>
      </c>
      <c r="B3298" s="91" t="s">
        <v>4514</v>
      </c>
    </row>
    <row r="3299" spans="1:2" ht="15" x14ac:dyDescent="0.25">
      <c r="A3299" s="91" t="s">
        <v>4516</v>
      </c>
      <c r="B3299" s="91" t="s">
        <v>4517</v>
      </c>
    </row>
    <row r="3300" spans="1:2" ht="15" x14ac:dyDescent="0.25">
      <c r="A3300" s="91" t="s">
        <v>4518</v>
      </c>
      <c r="B3300" s="91" t="s">
        <v>4519</v>
      </c>
    </row>
    <row r="3301" spans="1:2" ht="15" x14ac:dyDescent="0.25">
      <c r="A3301" s="91" t="s">
        <v>4520</v>
      </c>
      <c r="B3301" s="91" t="s">
        <v>4519</v>
      </c>
    </row>
    <row r="3302" spans="1:2" ht="15" x14ac:dyDescent="0.25">
      <c r="A3302" s="91" t="s">
        <v>4521</v>
      </c>
      <c r="B3302" s="91" t="s">
        <v>4519</v>
      </c>
    </row>
    <row r="3303" spans="1:2" ht="15" x14ac:dyDescent="0.25">
      <c r="A3303" s="91" t="s">
        <v>4522</v>
      </c>
      <c r="B3303" s="91" t="s">
        <v>4519</v>
      </c>
    </row>
    <row r="3304" spans="1:2" ht="15" x14ac:dyDescent="0.25">
      <c r="A3304" s="91" t="s">
        <v>4523</v>
      </c>
      <c r="B3304" s="91" t="s">
        <v>4519</v>
      </c>
    </row>
    <row r="3305" spans="1:2" ht="15" x14ac:dyDescent="0.25">
      <c r="A3305" s="91" t="s">
        <v>4524</v>
      </c>
      <c r="B3305" s="91" t="s">
        <v>4519</v>
      </c>
    </row>
    <row r="3306" spans="1:2" ht="15" x14ac:dyDescent="0.25">
      <c r="A3306" s="91" t="s">
        <v>4525</v>
      </c>
      <c r="B3306" s="91" t="s">
        <v>4519</v>
      </c>
    </row>
    <row r="3307" spans="1:2" ht="15" x14ac:dyDescent="0.25">
      <c r="A3307" s="91" t="s">
        <v>4526</v>
      </c>
      <c r="B3307" s="91" t="s">
        <v>4519</v>
      </c>
    </row>
    <row r="3308" spans="1:2" ht="15" x14ac:dyDescent="0.25">
      <c r="A3308" s="91" t="s">
        <v>4527</v>
      </c>
      <c r="B3308" s="91" t="s">
        <v>4519</v>
      </c>
    </row>
    <row r="3309" spans="1:2" ht="15" x14ac:dyDescent="0.25">
      <c r="A3309" s="91" t="s">
        <v>4528</v>
      </c>
      <c r="B3309" s="91" t="s">
        <v>4519</v>
      </c>
    </row>
    <row r="3310" spans="1:2" ht="15" x14ac:dyDescent="0.25">
      <c r="A3310" s="91" t="s">
        <v>4529</v>
      </c>
      <c r="B3310" s="91" t="s">
        <v>4519</v>
      </c>
    </row>
    <row r="3311" spans="1:2" ht="15" x14ac:dyDescent="0.25">
      <c r="A3311" s="91" t="s">
        <v>4530</v>
      </c>
      <c r="B3311" s="91" t="s">
        <v>4519</v>
      </c>
    </row>
    <row r="3312" spans="1:2" ht="15" x14ac:dyDescent="0.25">
      <c r="A3312" s="91" t="s">
        <v>4531</v>
      </c>
      <c r="B3312" s="91" t="s">
        <v>4519</v>
      </c>
    </row>
    <row r="3313" spans="1:2" ht="15" x14ac:dyDescent="0.25">
      <c r="A3313" s="91" t="s">
        <v>4532</v>
      </c>
      <c r="B3313" s="91" t="s">
        <v>4519</v>
      </c>
    </row>
    <row r="3314" spans="1:2" ht="15" x14ac:dyDescent="0.25">
      <c r="A3314" s="91" t="s">
        <v>4533</v>
      </c>
      <c r="B3314" s="91" t="s">
        <v>4519</v>
      </c>
    </row>
    <row r="3315" spans="1:2" ht="15" x14ac:dyDescent="0.25">
      <c r="A3315" s="91" t="s">
        <v>4534</v>
      </c>
      <c r="B3315" s="91" t="s">
        <v>4519</v>
      </c>
    </row>
    <row r="3316" spans="1:2" ht="15" x14ac:dyDescent="0.25">
      <c r="A3316" s="91" t="s">
        <v>4535</v>
      </c>
      <c r="B3316" s="91" t="s">
        <v>4519</v>
      </c>
    </row>
    <row r="3317" spans="1:2" ht="15" x14ac:dyDescent="0.25">
      <c r="A3317" s="91" t="s">
        <v>4536</v>
      </c>
      <c r="B3317" s="91" t="s">
        <v>4519</v>
      </c>
    </row>
    <row r="3318" spans="1:2" ht="15" x14ac:dyDescent="0.25">
      <c r="A3318" s="91" t="s">
        <v>4537</v>
      </c>
      <c r="B3318" s="91" t="s">
        <v>4519</v>
      </c>
    </row>
    <row r="3319" spans="1:2" ht="15" x14ac:dyDescent="0.25">
      <c r="A3319" s="91" t="s">
        <v>4538</v>
      </c>
      <c r="B3319" s="91" t="s">
        <v>4519</v>
      </c>
    </row>
    <row r="3320" spans="1:2" ht="15" x14ac:dyDescent="0.25">
      <c r="A3320" s="91" t="s">
        <v>4539</v>
      </c>
      <c r="B3320" s="91" t="s">
        <v>4519</v>
      </c>
    </row>
    <row r="3321" spans="1:2" ht="15" x14ac:dyDescent="0.25">
      <c r="A3321" s="91" t="s">
        <v>4540</v>
      </c>
      <c r="B3321" s="91" t="s">
        <v>4519</v>
      </c>
    </row>
    <row r="3322" spans="1:2" ht="15" x14ac:dyDescent="0.25">
      <c r="A3322" s="91" t="s">
        <v>4541</v>
      </c>
      <c r="B3322" s="91" t="s">
        <v>4519</v>
      </c>
    </row>
    <row r="3323" spans="1:2" ht="15" x14ac:dyDescent="0.25">
      <c r="A3323" s="91" t="s">
        <v>4542</v>
      </c>
      <c r="B3323" s="91" t="s">
        <v>4519</v>
      </c>
    </row>
    <row r="3324" spans="1:2" ht="15" x14ac:dyDescent="0.25">
      <c r="A3324" s="91" t="s">
        <v>4543</v>
      </c>
      <c r="B3324" s="91" t="s">
        <v>4519</v>
      </c>
    </row>
    <row r="3325" spans="1:2" ht="15" x14ac:dyDescent="0.25">
      <c r="A3325" s="91" t="s">
        <v>4544</v>
      </c>
      <c r="B3325" s="91" t="s">
        <v>4519</v>
      </c>
    </row>
    <row r="3326" spans="1:2" ht="15" x14ac:dyDescent="0.25">
      <c r="A3326" s="91" t="s">
        <v>4545</v>
      </c>
      <c r="B3326" s="91" t="s">
        <v>4519</v>
      </c>
    </row>
    <row r="3327" spans="1:2" ht="15" x14ac:dyDescent="0.25">
      <c r="A3327" s="91" t="s">
        <v>4546</v>
      </c>
      <c r="B3327" s="91" t="s">
        <v>4547</v>
      </c>
    </row>
    <row r="3328" spans="1:2" ht="15" x14ac:dyDescent="0.25">
      <c r="A3328" s="91" t="s">
        <v>4548</v>
      </c>
      <c r="B3328" s="91" t="s">
        <v>4549</v>
      </c>
    </row>
    <row r="3329" spans="1:2" ht="15" x14ac:dyDescent="0.25">
      <c r="A3329" s="91" t="s">
        <v>4550</v>
      </c>
      <c r="B3329" s="91" t="s">
        <v>4551</v>
      </c>
    </row>
    <row r="3330" spans="1:2" ht="15" x14ac:dyDescent="0.25">
      <c r="A3330" s="91" t="s">
        <v>4552</v>
      </c>
      <c r="B3330" s="91" t="s">
        <v>4553</v>
      </c>
    </row>
    <row r="3331" spans="1:2" ht="15" x14ac:dyDescent="0.25">
      <c r="A3331" s="91" t="s">
        <v>4554</v>
      </c>
      <c r="B3331" s="91" t="s">
        <v>4549</v>
      </c>
    </row>
    <row r="3332" spans="1:2" ht="15" x14ac:dyDescent="0.25">
      <c r="A3332" s="91" t="s">
        <v>4555</v>
      </c>
      <c r="B3332" s="91" t="s">
        <v>4547</v>
      </c>
    </row>
    <row r="3333" spans="1:2" ht="15" x14ac:dyDescent="0.25">
      <c r="A3333" s="91" t="s">
        <v>4556</v>
      </c>
      <c r="B3333" s="91" t="s">
        <v>4557</v>
      </c>
    </row>
    <row r="3334" spans="1:2" ht="15" x14ac:dyDescent="0.25">
      <c r="A3334" s="91" t="s">
        <v>4558</v>
      </c>
      <c r="B3334" s="91" t="s">
        <v>4519</v>
      </c>
    </row>
    <row r="3335" spans="1:2" ht="15" x14ac:dyDescent="0.25">
      <c r="A3335" s="91" t="s">
        <v>4559</v>
      </c>
      <c r="B3335" s="91" t="s">
        <v>4519</v>
      </c>
    </row>
    <row r="3336" spans="1:2" ht="15" x14ac:dyDescent="0.25">
      <c r="A3336" s="91" t="s">
        <v>4560</v>
      </c>
      <c r="B3336" s="91" t="s">
        <v>4519</v>
      </c>
    </row>
    <row r="3337" spans="1:2" ht="15" x14ac:dyDescent="0.25">
      <c r="A3337" s="91" t="s">
        <v>4561</v>
      </c>
      <c r="B3337" s="91" t="s">
        <v>4519</v>
      </c>
    </row>
    <row r="3338" spans="1:2" ht="15" x14ac:dyDescent="0.25">
      <c r="A3338" s="91" t="s">
        <v>4562</v>
      </c>
      <c r="B3338" s="91" t="s">
        <v>4519</v>
      </c>
    </row>
    <row r="3339" spans="1:2" ht="15" x14ac:dyDescent="0.25">
      <c r="A3339" s="91" t="s">
        <v>4563</v>
      </c>
      <c r="B3339" s="91" t="s">
        <v>4564</v>
      </c>
    </row>
    <row r="3340" spans="1:2" ht="15" x14ac:dyDescent="0.25">
      <c r="A3340" s="91" t="s">
        <v>4565</v>
      </c>
      <c r="B3340" s="91" t="s">
        <v>4566</v>
      </c>
    </row>
    <row r="3341" spans="1:2" ht="15" x14ac:dyDescent="0.25">
      <c r="A3341" s="91" t="s">
        <v>4567</v>
      </c>
      <c r="B3341" s="91" t="s">
        <v>4568</v>
      </c>
    </row>
    <row r="3342" spans="1:2" ht="15" x14ac:dyDescent="0.25">
      <c r="A3342" s="91" t="s">
        <v>4569</v>
      </c>
      <c r="B3342" s="91" t="s">
        <v>4568</v>
      </c>
    </row>
    <row r="3343" spans="1:2" ht="15" x14ac:dyDescent="0.25">
      <c r="A3343" s="91" t="s">
        <v>4570</v>
      </c>
      <c r="B3343" s="91" t="s">
        <v>4571</v>
      </c>
    </row>
    <row r="3344" spans="1:2" ht="15" x14ac:dyDescent="0.25">
      <c r="A3344" s="91" t="s">
        <v>4572</v>
      </c>
      <c r="B3344" s="91" t="s">
        <v>4564</v>
      </c>
    </row>
    <row r="3345" spans="1:2" ht="15" x14ac:dyDescent="0.25">
      <c r="A3345" s="91" t="s">
        <v>4573</v>
      </c>
      <c r="B3345" s="91" t="s">
        <v>4557</v>
      </c>
    </row>
    <row r="3346" spans="1:2" ht="15" x14ac:dyDescent="0.25">
      <c r="A3346" s="91" t="s">
        <v>4574</v>
      </c>
      <c r="B3346" s="91" t="s">
        <v>4575</v>
      </c>
    </row>
    <row r="3347" spans="1:2" ht="15" x14ac:dyDescent="0.25">
      <c r="A3347" s="91" t="s">
        <v>4576</v>
      </c>
      <c r="B3347" s="91" t="s">
        <v>4577</v>
      </c>
    </row>
    <row r="3348" spans="1:2" ht="15" x14ac:dyDescent="0.25">
      <c r="A3348" s="91" t="s">
        <v>4578</v>
      </c>
      <c r="B3348" s="91" t="s">
        <v>4579</v>
      </c>
    </row>
    <row r="3349" spans="1:2" ht="15" x14ac:dyDescent="0.25">
      <c r="A3349" s="91" t="s">
        <v>4580</v>
      </c>
      <c r="B3349" s="91" t="s">
        <v>4581</v>
      </c>
    </row>
    <row r="3350" spans="1:2" ht="15" x14ac:dyDescent="0.25">
      <c r="A3350" s="91" t="s">
        <v>4582</v>
      </c>
      <c r="B3350" s="91" t="s">
        <v>4583</v>
      </c>
    </row>
    <row r="3351" spans="1:2" ht="15" x14ac:dyDescent="0.25">
      <c r="A3351" s="91" t="s">
        <v>4584</v>
      </c>
      <c r="B3351" s="91" t="s">
        <v>4583</v>
      </c>
    </row>
    <row r="3352" spans="1:2" ht="15" x14ac:dyDescent="0.25">
      <c r="A3352" s="91" t="s">
        <v>4585</v>
      </c>
      <c r="B3352" s="91" t="s">
        <v>4586</v>
      </c>
    </row>
    <row r="3353" spans="1:2" ht="15" x14ac:dyDescent="0.25">
      <c r="A3353" s="91" t="s">
        <v>4587</v>
      </c>
      <c r="B3353" s="91" t="s">
        <v>4575</v>
      </c>
    </row>
    <row r="3354" spans="1:2" ht="15" x14ac:dyDescent="0.25">
      <c r="A3354" s="91" t="s">
        <v>4588</v>
      </c>
      <c r="B3354" s="91" t="s">
        <v>4589</v>
      </c>
    </row>
    <row r="3355" spans="1:2" ht="15" x14ac:dyDescent="0.25">
      <c r="A3355" s="91" t="s">
        <v>4590</v>
      </c>
      <c r="B3355" s="91" t="s">
        <v>4591</v>
      </c>
    </row>
    <row r="3356" spans="1:2" ht="15" x14ac:dyDescent="0.25">
      <c r="A3356" s="91" t="s">
        <v>4592</v>
      </c>
      <c r="B3356" s="91" t="s">
        <v>4591</v>
      </c>
    </row>
    <row r="3357" spans="1:2" ht="15" x14ac:dyDescent="0.25">
      <c r="A3357" s="91" t="s">
        <v>4593</v>
      </c>
      <c r="B3357" s="91" t="s">
        <v>4594</v>
      </c>
    </row>
    <row r="3358" spans="1:2" ht="15" x14ac:dyDescent="0.25">
      <c r="A3358" s="91" t="s">
        <v>4595</v>
      </c>
      <c r="B3358" s="91" t="s">
        <v>4596</v>
      </c>
    </row>
    <row r="3359" spans="1:2" ht="15" x14ac:dyDescent="0.25">
      <c r="A3359" s="91" t="s">
        <v>4597</v>
      </c>
      <c r="B3359" s="91" t="s">
        <v>4596</v>
      </c>
    </row>
    <row r="3360" spans="1:2" ht="15" x14ac:dyDescent="0.25">
      <c r="A3360" s="91" t="s">
        <v>4598</v>
      </c>
      <c r="B3360" s="91" t="s">
        <v>4599</v>
      </c>
    </row>
    <row r="3361" spans="1:2" ht="15" x14ac:dyDescent="0.25">
      <c r="A3361" s="91" t="s">
        <v>4600</v>
      </c>
      <c r="B3361" s="91" t="s">
        <v>4594</v>
      </c>
    </row>
    <row r="3362" spans="1:2" ht="15" x14ac:dyDescent="0.25">
      <c r="A3362" s="91" t="s">
        <v>4601</v>
      </c>
      <c r="B3362" s="91" t="s">
        <v>4602</v>
      </c>
    </row>
    <row r="3363" spans="1:2" ht="15" x14ac:dyDescent="0.25">
      <c r="A3363" s="91" t="s">
        <v>4603</v>
      </c>
      <c r="B3363" s="91" t="s">
        <v>4602</v>
      </c>
    </row>
    <row r="3364" spans="1:2" ht="15" x14ac:dyDescent="0.25">
      <c r="A3364" s="91" t="s">
        <v>4604</v>
      </c>
      <c r="B3364" s="91" t="s">
        <v>4605</v>
      </c>
    </row>
    <row r="3365" spans="1:2" ht="15" x14ac:dyDescent="0.25">
      <c r="A3365" s="91" t="s">
        <v>4606</v>
      </c>
      <c r="B3365" s="91" t="s">
        <v>4605</v>
      </c>
    </row>
    <row r="3366" spans="1:2" ht="15" x14ac:dyDescent="0.25">
      <c r="A3366" s="91" t="s">
        <v>4607</v>
      </c>
      <c r="B3366" s="91" t="s">
        <v>4608</v>
      </c>
    </row>
    <row r="3367" spans="1:2" ht="15" x14ac:dyDescent="0.25">
      <c r="A3367" s="91" t="s">
        <v>4609</v>
      </c>
      <c r="B3367" s="91" t="s">
        <v>4608</v>
      </c>
    </row>
    <row r="3368" spans="1:2" ht="15" x14ac:dyDescent="0.25">
      <c r="A3368" s="91" t="s">
        <v>4610</v>
      </c>
      <c r="B3368" s="91" t="s">
        <v>4611</v>
      </c>
    </row>
    <row r="3369" spans="1:2" ht="15" x14ac:dyDescent="0.25">
      <c r="A3369" s="91" t="s">
        <v>4612</v>
      </c>
      <c r="B3369" s="91" t="s">
        <v>4611</v>
      </c>
    </row>
    <row r="3370" spans="1:2" ht="15" x14ac:dyDescent="0.25">
      <c r="A3370" s="91" t="s">
        <v>4613</v>
      </c>
      <c r="B3370" s="91" t="s">
        <v>4611</v>
      </c>
    </row>
    <row r="3371" spans="1:2" ht="15" x14ac:dyDescent="0.25">
      <c r="A3371" s="91" t="s">
        <v>4614</v>
      </c>
      <c r="B3371" s="91" t="s">
        <v>4615</v>
      </c>
    </row>
    <row r="3372" spans="1:2" ht="15" x14ac:dyDescent="0.25">
      <c r="A3372" s="91" t="s">
        <v>4616</v>
      </c>
      <c r="B3372" s="91" t="s">
        <v>4617</v>
      </c>
    </row>
    <row r="3373" spans="1:2" ht="15" x14ac:dyDescent="0.25">
      <c r="A3373" s="91" t="s">
        <v>4618</v>
      </c>
      <c r="B3373" s="91" t="s">
        <v>4619</v>
      </c>
    </row>
    <row r="3374" spans="1:2" ht="15" x14ac:dyDescent="0.25">
      <c r="A3374" s="91" t="s">
        <v>4620</v>
      </c>
      <c r="B3374" s="91" t="s">
        <v>4621</v>
      </c>
    </row>
    <row r="3375" spans="1:2" ht="15" x14ac:dyDescent="0.25">
      <c r="A3375" s="91" t="s">
        <v>4622</v>
      </c>
      <c r="B3375" s="91" t="s">
        <v>4611</v>
      </c>
    </row>
    <row r="3376" spans="1:2" ht="15" x14ac:dyDescent="0.25">
      <c r="A3376" s="91" t="s">
        <v>4623</v>
      </c>
      <c r="B3376" s="91" t="s">
        <v>4624</v>
      </c>
    </row>
    <row r="3377" spans="1:2" ht="15" x14ac:dyDescent="0.25">
      <c r="A3377" s="91" t="s">
        <v>4625</v>
      </c>
      <c r="B3377" s="91" t="s">
        <v>4624</v>
      </c>
    </row>
    <row r="3378" spans="1:2" ht="15" x14ac:dyDescent="0.25">
      <c r="A3378" s="91" t="s">
        <v>4626</v>
      </c>
      <c r="B3378" s="91" t="s">
        <v>4624</v>
      </c>
    </row>
    <row r="3379" spans="1:2" ht="15" x14ac:dyDescent="0.25">
      <c r="A3379" s="91" t="s">
        <v>4627</v>
      </c>
      <c r="B3379" s="91" t="s">
        <v>4624</v>
      </c>
    </row>
    <row r="3380" spans="1:2" ht="15" x14ac:dyDescent="0.25">
      <c r="A3380" s="91" t="s">
        <v>4628</v>
      </c>
      <c r="B3380" s="91" t="s">
        <v>4624</v>
      </c>
    </row>
    <row r="3381" spans="1:2" ht="15" x14ac:dyDescent="0.25">
      <c r="A3381" s="91" t="s">
        <v>4629</v>
      </c>
      <c r="B3381" s="91" t="s">
        <v>4624</v>
      </c>
    </row>
    <row r="3382" spans="1:2" ht="15" x14ac:dyDescent="0.25">
      <c r="A3382" s="91" t="s">
        <v>4630</v>
      </c>
      <c r="B3382" s="91" t="s">
        <v>4624</v>
      </c>
    </row>
    <row r="3383" spans="1:2" ht="15" x14ac:dyDescent="0.25">
      <c r="A3383" s="91" t="s">
        <v>4631</v>
      </c>
      <c r="B3383" s="91" t="s">
        <v>4632</v>
      </c>
    </row>
    <row r="3384" spans="1:2" ht="15" x14ac:dyDescent="0.25">
      <c r="A3384" s="91" t="s">
        <v>4633</v>
      </c>
      <c r="B3384" s="91" t="s">
        <v>4634</v>
      </c>
    </row>
    <row r="3385" spans="1:2" ht="15" x14ac:dyDescent="0.25">
      <c r="A3385" s="91" t="s">
        <v>4635</v>
      </c>
      <c r="B3385" s="91" t="s">
        <v>4634</v>
      </c>
    </row>
    <row r="3386" spans="1:2" ht="15" x14ac:dyDescent="0.25">
      <c r="A3386" s="91" t="s">
        <v>4636</v>
      </c>
      <c r="B3386" s="91" t="s">
        <v>4637</v>
      </c>
    </row>
    <row r="3387" spans="1:2" ht="15" x14ac:dyDescent="0.25">
      <c r="A3387" s="91" t="s">
        <v>4638</v>
      </c>
      <c r="B3387" s="91" t="s">
        <v>4637</v>
      </c>
    </row>
    <row r="3388" spans="1:2" ht="15" x14ac:dyDescent="0.25">
      <c r="A3388" s="91" t="s">
        <v>4639</v>
      </c>
      <c r="B3388" s="91" t="s">
        <v>4640</v>
      </c>
    </row>
    <row r="3389" spans="1:2" ht="15" x14ac:dyDescent="0.25">
      <c r="A3389" s="91" t="s">
        <v>4641</v>
      </c>
      <c r="B3389" s="91" t="s">
        <v>4642</v>
      </c>
    </row>
    <row r="3390" spans="1:2" ht="15" x14ac:dyDescent="0.25">
      <c r="A3390" s="91" t="s">
        <v>4643</v>
      </c>
      <c r="B3390" s="91" t="s">
        <v>4640</v>
      </c>
    </row>
    <row r="3391" spans="1:2" ht="15" x14ac:dyDescent="0.25">
      <c r="A3391" s="91" t="s">
        <v>4644</v>
      </c>
      <c r="B3391" s="91" t="s">
        <v>4645</v>
      </c>
    </row>
    <row r="3392" spans="1:2" ht="15" x14ac:dyDescent="0.25">
      <c r="A3392" s="91" t="s">
        <v>4646</v>
      </c>
      <c r="B3392" s="91" t="s">
        <v>4647</v>
      </c>
    </row>
    <row r="3393" spans="1:2" ht="15" x14ac:dyDescent="0.25">
      <c r="A3393" s="91" t="s">
        <v>4648</v>
      </c>
      <c r="B3393" s="91" t="s">
        <v>4642</v>
      </c>
    </row>
    <row r="3394" spans="1:2" ht="15" x14ac:dyDescent="0.25">
      <c r="A3394" s="91" t="s">
        <v>4649</v>
      </c>
      <c r="B3394" s="91" t="s">
        <v>4650</v>
      </c>
    </row>
    <row r="3395" spans="1:2" ht="15" x14ac:dyDescent="0.25">
      <c r="A3395" s="91" t="s">
        <v>4651</v>
      </c>
      <c r="B3395" s="91" t="s">
        <v>4652</v>
      </c>
    </row>
    <row r="3396" spans="1:2" ht="15" x14ac:dyDescent="0.25">
      <c r="A3396" s="91" t="s">
        <v>4653</v>
      </c>
      <c r="B3396" s="91" t="s">
        <v>4652</v>
      </c>
    </row>
    <row r="3397" spans="1:2" ht="15" x14ac:dyDescent="0.25">
      <c r="A3397" s="91" t="s">
        <v>4654</v>
      </c>
      <c r="B3397" s="91" t="s">
        <v>4655</v>
      </c>
    </row>
    <row r="3398" spans="1:2" ht="15" x14ac:dyDescent="0.25">
      <c r="A3398" s="91" t="s">
        <v>4656</v>
      </c>
      <c r="B3398" s="91" t="s">
        <v>4657</v>
      </c>
    </row>
    <row r="3399" spans="1:2" ht="15" x14ac:dyDescent="0.25">
      <c r="A3399" s="91" t="s">
        <v>4658</v>
      </c>
      <c r="B3399" s="91" t="s">
        <v>4657</v>
      </c>
    </row>
    <row r="3400" spans="1:2" ht="15" x14ac:dyDescent="0.25">
      <c r="A3400" s="91" t="s">
        <v>4659</v>
      </c>
      <c r="B3400" s="91" t="s">
        <v>4657</v>
      </c>
    </row>
    <row r="3401" spans="1:2" ht="15" x14ac:dyDescent="0.25">
      <c r="A3401" s="91" t="s">
        <v>4660</v>
      </c>
      <c r="B3401" s="91" t="s">
        <v>4657</v>
      </c>
    </row>
    <row r="3402" spans="1:2" ht="15" x14ac:dyDescent="0.25">
      <c r="A3402" s="91" t="s">
        <v>4661</v>
      </c>
      <c r="B3402" s="91" t="s">
        <v>4657</v>
      </c>
    </row>
    <row r="3403" spans="1:2" ht="15" x14ac:dyDescent="0.25">
      <c r="A3403" s="91" t="s">
        <v>4662</v>
      </c>
      <c r="B3403" s="91" t="s">
        <v>4657</v>
      </c>
    </row>
    <row r="3404" spans="1:2" ht="15" x14ac:dyDescent="0.25">
      <c r="A3404" s="91" t="s">
        <v>4663</v>
      </c>
      <c r="B3404" s="91" t="s">
        <v>4657</v>
      </c>
    </row>
    <row r="3405" spans="1:2" ht="15" x14ac:dyDescent="0.25">
      <c r="A3405" s="91" t="s">
        <v>4664</v>
      </c>
      <c r="B3405" s="91" t="s">
        <v>4665</v>
      </c>
    </row>
    <row r="3406" spans="1:2" ht="15" x14ac:dyDescent="0.25">
      <c r="A3406" s="91" t="s">
        <v>4666</v>
      </c>
      <c r="B3406" s="91" t="s">
        <v>4665</v>
      </c>
    </row>
    <row r="3407" spans="1:2" ht="15" x14ac:dyDescent="0.25">
      <c r="A3407" s="91" t="s">
        <v>4667</v>
      </c>
      <c r="B3407" s="91" t="s">
        <v>4668</v>
      </c>
    </row>
    <row r="3408" spans="1:2" ht="15" x14ac:dyDescent="0.25">
      <c r="A3408" s="91" t="s">
        <v>4669</v>
      </c>
      <c r="B3408" s="91" t="s">
        <v>4668</v>
      </c>
    </row>
    <row r="3409" spans="1:2" ht="15" x14ac:dyDescent="0.25">
      <c r="A3409" s="91" t="s">
        <v>4670</v>
      </c>
      <c r="B3409" s="91" t="s">
        <v>4671</v>
      </c>
    </row>
    <row r="3410" spans="1:2" ht="15" x14ac:dyDescent="0.25">
      <c r="A3410" s="91" t="s">
        <v>4672</v>
      </c>
      <c r="B3410" s="91" t="s">
        <v>4671</v>
      </c>
    </row>
    <row r="3411" spans="1:2" ht="15" x14ac:dyDescent="0.25">
      <c r="A3411" s="91" t="s">
        <v>4673</v>
      </c>
      <c r="B3411" s="91" t="s">
        <v>4674</v>
      </c>
    </row>
    <row r="3412" spans="1:2" ht="15" x14ac:dyDescent="0.25">
      <c r="A3412" s="91" t="s">
        <v>4675</v>
      </c>
      <c r="B3412" s="91" t="s">
        <v>4676</v>
      </c>
    </row>
    <row r="3413" spans="1:2" ht="15" x14ac:dyDescent="0.25">
      <c r="A3413" s="91" t="s">
        <v>4677</v>
      </c>
      <c r="B3413" s="91" t="s">
        <v>4678</v>
      </c>
    </row>
    <row r="3414" spans="1:2" ht="15" x14ac:dyDescent="0.25">
      <c r="A3414" s="91" t="s">
        <v>4679</v>
      </c>
      <c r="B3414" s="91" t="s">
        <v>4680</v>
      </c>
    </row>
    <row r="3415" spans="1:2" ht="15" x14ac:dyDescent="0.25">
      <c r="A3415" s="91" t="s">
        <v>4681</v>
      </c>
      <c r="B3415" s="91" t="s">
        <v>4682</v>
      </c>
    </row>
    <row r="3416" spans="1:2" ht="15" x14ac:dyDescent="0.25">
      <c r="A3416" s="91" t="s">
        <v>4683</v>
      </c>
      <c r="B3416" s="91" t="s">
        <v>4684</v>
      </c>
    </row>
    <row r="3417" spans="1:2" ht="15" x14ac:dyDescent="0.25">
      <c r="A3417" s="91" t="s">
        <v>4685</v>
      </c>
      <c r="B3417" s="91" t="s">
        <v>4684</v>
      </c>
    </row>
    <row r="3418" spans="1:2" ht="15" x14ac:dyDescent="0.25">
      <c r="A3418" s="91" t="s">
        <v>4686</v>
      </c>
      <c r="B3418" s="91" t="s">
        <v>4687</v>
      </c>
    </row>
    <row r="3419" spans="1:2" ht="15" x14ac:dyDescent="0.25">
      <c r="A3419" s="91" t="s">
        <v>4688</v>
      </c>
      <c r="B3419" s="91" t="s">
        <v>4687</v>
      </c>
    </row>
    <row r="3420" spans="1:2" ht="15" x14ac:dyDescent="0.25">
      <c r="A3420" s="91" t="s">
        <v>4689</v>
      </c>
      <c r="B3420" s="91" t="s">
        <v>4690</v>
      </c>
    </row>
    <row r="3421" spans="1:2" ht="15" x14ac:dyDescent="0.25">
      <c r="A3421" s="91" t="s">
        <v>4691</v>
      </c>
      <c r="B3421" s="91" t="s">
        <v>4692</v>
      </c>
    </row>
    <row r="3422" spans="1:2" ht="15" x14ac:dyDescent="0.25">
      <c r="A3422" s="91" t="s">
        <v>4693</v>
      </c>
      <c r="B3422" s="91" t="s">
        <v>4694</v>
      </c>
    </row>
    <row r="3423" spans="1:2" ht="15" x14ac:dyDescent="0.25">
      <c r="A3423" s="91" t="s">
        <v>4695</v>
      </c>
      <c r="B3423" s="91" t="s">
        <v>4696</v>
      </c>
    </row>
    <row r="3424" spans="1:2" ht="15" x14ac:dyDescent="0.25">
      <c r="A3424" s="91" t="s">
        <v>4697</v>
      </c>
      <c r="B3424" s="91" t="s">
        <v>4698</v>
      </c>
    </row>
    <row r="3425" spans="1:2" ht="15" x14ac:dyDescent="0.25">
      <c r="A3425" s="91" t="s">
        <v>4699</v>
      </c>
      <c r="B3425" s="91" t="s">
        <v>4698</v>
      </c>
    </row>
    <row r="3426" spans="1:2" ht="15" x14ac:dyDescent="0.25">
      <c r="A3426" s="91" t="s">
        <v>4700</v>
      </c>
      <c r="B3426" s="91" t="s">
        <v>4701</v>
      </c>
    </row>
    <row r="3427" spans="1:2" ht="15" x14ac:dyDescent="0.25">
      <c r="A3427" s="91" t="s">
        <v>4702</v>
      </c>
      <c r="B3427" s="91" t="s">
        <v>4701</v>
      </c>
    </row>
    <row r="3428" spans="1:2" ht="15" x14ac:dyDescent="0.25">
      <c r="A3428" s="91" t="s">
        <v>4703</v>
      </c>
      <c r="B3428" s="91" t="s">
        <v>4704</v>
      </c>
    </row>
    <row r="3429" spans="1:2" ht="15" x14ac:dyDescent="0.25">
      <c r="A3429" s="91" t="s">
        <v>4705</v>
      </c>
      <c r="B3429" s="91" t="s">
        <v>4706</v>
      </c>
    </row>
    <row r="3430" spans="1:2" ht="15" x14ac:dyDescent="0.25">
      <c r="A3430" s="91" t="s">
        <v>4707</v>
      </c>
      <c r="B3430" s="91" t="s">
        <v>4706</v>
      </c>
    </row>
    <row r="3431" spans="1:2" ht="15" x14ac:dyDescent="0.25">
      <c r="A3431" s="91" t="s">
        <v>4708</v>
      </c>
      <c r="B3431" s="91" t="s">
        <v>4709</v>
      </c>
    </row>
    <row r="3432" spans="1:2" ht="15" x14ac:dyDescent="0.25">
      <c r="A3432" s="91" t="s">
        <v>4710</v>
      </c>
      <c r="B3432" s="91" t="s">
        <v>4711</v>
      </c>
    </row>
    <row r="3433" spans="1:2" ht="15" x14ac:dyDescent="0.25">
      <c r="A3433" s="91" t="s">
        <v>4712</v>
      </c>
      <c r="B3433" s="91" t="s">
        <v>4704</v>
      </c>
    </row>
    <row r="3434" spans="1:2" ht="15" x14ac:dyDescent="0.25">
      <c r="A3434" s="91" t="s">
        <v>4713</v>
      </c>
      <c r="B3434" s="91" t="s">
        <v>4711</v>
      </c>
    </row>
    <row r="3435" spans="1:2" ht="15" x14ac:dyDescent="0.25">
      <c r="A3435" s="91" t="s">
        <v>4714</v>
      </c>
      <c r="B3435" s="91" t="s">
        <v>4715</v>
      </c>
    </row>
    <row r="3436" spans="1:2" ht="15" x14ac:dyDescent="0.25">
      <c r="A3436" s="91" t="s">
        <v>4716</v>
      </c>
      <c r="B3436" s="91" t="s">
        <v>4715</v>
      </c>
    </row>
    <row r="3437" spans="1:2" ht="15" x14ac:dyDescent="0.25">
      <c r="A3437" s="91" t="s">
        <v>4717</v>
      </c>
      <c r="B3437" s="91" t="s">
        <v>4718</v>
      </c>
    </row>
    <row r="3438" spans="1:2" ht="15" x14ac:dyDescent="0.25">
      <c r="A3438" s="91" t="s">
        <v>4719</v>
      </c>
      <c r="B3438" s="91" t="s">
        <v>4696</v>
      </c>
    </row>
    <row r="3439" spans="1:2" ht="15" x14ac:dyDescent="0.25">
      <c r="A3439" s="91" t="s">
        <v>4720</v>
      </c>
      <c r="B3439" s="91" t="s">
        <v>4718</v>
      </c>
    </row>
    <row r="3440" spans="1:2" ht="15" x14ac:dyDescent="0.25">
      <c r="A3440" s="91" t="s">
        <v>4721</v>
      </c>
      <c r="B3440" s="91" t="s">
        <v>4722</v>
      </c>
    </row>
    <row r="3441" spans="1:2" ht="15" x14ac:dyDescent="0.25">
      <c r="A3441" s="91" t="s">
        <v>4723</v>
      </c>
      <c r="B3441" s="91" t="s">
        <v>4722</v>
      </c>
    </row>
    <row r="3442" spans="1:2" ht="15" x14ac:dyDescent="0.25">
      <c r="A3442" s="91" t="s">
        <v>4724</v>
      </c>
      <c r="B3442" s="91" t="s">
        <v>4725</v>
      </c>
    </row>
    <row r="3443" spans="1:2" ht="15" x14ac:dyDescent="0.25">
      <c r="A3443" s="91" t="s">
        <v>4726</v>
      </c>
      <c r="B3443" s="91" t="s">
        <v>4727</v>
      </c>
    </row>
    <row r="3444" spans="1:2" ht="15" x14ac:dyDescent="0.25">
      <c r="A3444" s="91" t="s">
        <v>4728</v>
      </c>
      <c r="B3444" s="91" t="s">
        <v>4729</v>
      </c>
    </row>
    <row r="3445" spans="1:2" ht="15" x14ac:dyDescent="0.25">
      <c r="A3445" s="91" t="s">
        <v>4730</v>
      </c>
      <c r="B3445" s="91" t="s">
        <v>4731</v>
      </c>
    </row>
    <row r="3446" spans="1:2" ht="15" x14ac:dyDescent="0.25">
      <c r="A3446" s="91" t="s">
        <v>4732</v>
      </c>
      <c r="B3446" s="91" t="s">
        <v>4733</v>
      </c>
    </row>
    <row r="3447" spans="1:2" ht="15" x14ac:dyDescent="0.25">
      <c r="A3447" s="91" t="s">
        <v>4734</v>
      </c>
      <c r="B3447" s="91" t="s">
        <v>4733</v>
      </c>
    </row>
    <row r="3448" spans="1:2" ht="15" x14ac:dyDescent="0.25">
      <c r="A3448" s="91" t="s">
        <v>4735</v>
      </c>
      <c r="B3448" s="91" t="s">
        <v>4729</v>
      </c>
    </row>
    <row r="3449" spans="1:2" ht="15" x14ac:dyDescent="0.25">
      <c r="A3449" s="91" t="s">
        <v>4736</v>
      </c>
      <c r="B3449" s="91" t="s">
        <v>4727</v>
      </c>
    </row>
    <row r="3450" spans="1:2" ht="15" x14ac:dyDescent="0.25">
      <c r="A3450" s="91" t="s">
        <v>4737</v>
      </c>
      <c r="B3450" s="91" t="s">
        <v>4738</v>
      </c>
    </row>
    <row r="3451" spans="1:2" ht="15" x14ac:dyDescent="0.25">
      <c r="A3451" s="91" t="s">
        <v>4739</v>
      </c>
      <c r="B3451" s="91" t="s">
        <v>4740</v>
      </c>
    </row>
    <row r="3452" spans="1:2" ht="15" x14ac:dyDescent="0.25">
      <c r="A3452" s="91" t="s">
        <v>4741</v>
      </c>
      <c r="B3452" s="91" t="s">
        <v>4740</v>
      </c>
    </row>
    <row r="3453" spans="1:2" ht="15" x14ac:dyDescent="0.25">
      <c r="A3453" s="91" t="s">
        <v>4742</v>
      </c>
      <c r="B3453" s="91" t="s">
        <v>4743</v>
      </c>
    </row>
    <row r="3454" spans="1:2" ht="15" x14ac:dyDescent="0.25">
      <c r="A3454" s="91" t="s">
        <v>4744</v>
      </c>
      <c r="B3454" s="91" t="s">
        <v>4745</v>
      </c>
    </row>
    <row r="3455" spans="1:2" ht="15" x14ac:dyDescent="0.25">
      <c r="A3455" s="91" t="s">
        <v>4746</v>
      </c>
      <c r="B3455" s="91" t="s">
        <v>4747</v>
      </c>
    </row>
    <row r="3456" spans="1:2" ht="15" x14ac:dyDescent="0.25">
      <c r="A3456" s="91" t="s">
        <v>4748</v>
      </c>
      <c r="B3456" s="91" t="s">
        <v>4749</v>
      </c>
    </row>
    <row r="3457" spans="1:2" ht="15" x14ac:dyDescent="0.25">
      <c r="A3457" s="91" t="s">
        <v>4750</v>
      </c>
      <c r="B3457" s="91" t="s">
        <v>4749</v>
      </c>
    </row>
    <row r="3458" spans="1:2" ht="15" x14ac:dyDescent="0.25">
      <c r="A3458" s="91" t="s">
        <v>4751</v>
      </c>
      <c r="B3458" s="91" t="s">
        <v>4752</v>
      </c>
    </row>
    <row r="3459" spans="1:2" ht="15" x14ac:dyDescent="0.25">
      <c r="A3459" s="91" t="s">
        <v>4753</v>
      </c>
      <c r="B3459" s="91" t="s">
        <v>4754</v>
      </c>
    </row>
    <row r="3460" spans="1:2" ht="15" x14ac:dyDescent="0.25">
      <c r="A3460" s="91" t="s">
        <v>4755</v>
      </c>
      <c r="B3460" s="91" t="s">
        <v>4756</v>
      </c>
    </row>
    <row r="3461" spans="1:2" ht="15" x14ac:dyDescent="0.25">
      <c r="A3461" s="91" t="s">
        <v>4757</v>
      </c>
      <c r="B3461" s="91" t="s">
        <v>4758</v>
      </c>
    </row>
    <row r="3462" spans="1:2" ht="15" x14ac:dyDescent="0.25">
      <c r="A3462" s="91" t="s">
        <v>4759</v>
      </c>
      <c r="B3462" s="91" t="s">
        <v>4758</v>
      </c>
    </row>
    <row r="3463" spans="1:2" ht="15" x14ac:dyDescent="0.25">
      <c r="A3463" s="91" t="s">
        <v>4760</v>
      </c>
      <c r="B3463" s="91" t="s">
        <v>4756</v>
      </c>
    </row>
    <row r="3464" spans="1:2" ht="15" x14ac:dyDescent="0.25">
      <c r="A3464" s="91" t="s">
        <v>4761</v>
      </c>
      <c r="B3464" s="91" t="s">
        <v>4762</v>
      </c>
    </row>
    <row r="3465" spans="1:2" ht="15" x14ac:dyDescent="0.25">
      <c r="A3465" s="91" t="s">
        <v>4763</v>
      </c>
      <c r="B3465" s="91" t="s">
        <v>4764</v>
      </c>
    </row>
    <row r="3466" spans="1:2" ht="15" x14ac:dyDescent="0.25">
      <c r="A3466" s="91" t="s">
        <v>4765</v>
      </c>
      <c r="B3466" s="91" t="s">
        <v>4764</v>
      </c>
    </row>
    <row r="3467" spans="1:2" ht="15" x14ac:dyDescent="0.25">
      <c r="A3467" s="91" t="s">
        <v>4766</v>
      </c>
      <c r="B3467" s="91" t="s">
        <v>4767</v>
      </c>
    </row>
    <row r="3468" spans="1:2" ht="15" x14ac:dyDescent="0.25">
      <c r="A3468" s="91" t="s">
        <v>4768</v>
      </c>
      <c r="B3468" s="91" t="s">
        <v>4769</v>
      </c>
    </row>
    <row r="3469" spans="1:2" ht="15" x14ac:dyDescent="0.25">
      <c r="A3469" s="91" t="s">
        <v>4770</v>
      </c>
      <c r="B3469" s="91" t="s">
        <v>4769</v>
      </c>
    </row>
    <row r="3470" spans="1:2" ht="15" x14ac:dyDescent="0.25">
      <c r="A3470" s="91" t="s">
        <v>4771</v>
      </c>
      <c r="B3470" s="91" t="s">
        <v>4772</v>
      </c>
    </row>
    <row r="3471" spans="1:2" ht="15" x14ac:dyDescent="0.25">
      <c r="A3471" s="91" t="s">
        <v>4773</v>
      </c>
      <c r="B3471" s="91" t="s">
        <v>4772</v>
      </c>
    </row>
    <row r="3472" spans="1:2" ht="15" x14ac:dyDescent="0.25">
      <c r="A3472" s="91" t="s">
        <v>4774</v>
      </c>
      <c r="B3472" s="91" t="s">
        <v>4775</v>
      </c>
    </row>
    <row r="3473" spans="1:2" ht="15" x14ac:dyDescent="0.25">
      <c r="A3473" s="91" t="s">
        <v>4776</v>
      </c>
      <c r="B3473" s="91" t="s">
        <v>4775</v>
      </c>
    </row>
    <row r="3474" spans="1:2" ht="15" x14ac:dyDescent="0.25">
      <c r="A3474" s="91" t="s">
        <v>4777</v>
      </c>
      <c r="B3474" s="91" t="s">
        <v>4778</v>
      </c>
    </row>
    <row r="3475" spans="1:2" ht="15" x14ac:dyDescent="0.25">
      <c r="A3475" s="91" t="s">
        <v>4779</v>
      </c>
      <c r="B3475" s="91" t="s">
        <v>4780</v>
      </c>
    </row>
    <row r="3476" spans="1:2" ht="15" x14ac:dyDescent="0.25">
      <c r="A3476" s="91" t="s">
        <v>4781</v>
      </c>
      <c r="B3476" s="91" t="s">
        <v>4782</v>
      </c>
    </row>
    <row r="3477" spans="1:2" ht="15" x14ac:dyDescent="0.25">
      <c r="A3477" s="91" t="s">
        <v>4783</v>
      </c>
      <c r="B3477" s="91" t="s">
        <v>4784</v>
      </c>
    </row>
    <row r="3478" spans="1:2" ht="15" x14ac:dyDescent="0.25">
      <c r="A3478" s="91" t="s">
        <v>4785</v>
      </c>
      <c r="B3478" s="91" t="s">
        <v>4786</v>
      </c>
    </row>
    <row r="3479" spans="1:2" ht="15" x14ac:dyDescent="0.25">
      <c r="A3479" s="91" t="s">
        <v>4787</v>
      </c>
      <c r="B3479" s="91" t="s">
        <v>4778</v>
      </c>
    </row>
    <row r="3480" spans="1:2" ht="15" x14ac:dyDescent="0.25">
      <c r="A3480" s="91" t="s">
        <v>4788</v>
      </c>
      <c r="B3480" s="91" t="s">
        <v>4789</v>
      </c>
    </row>
    <row r="3481" spans="1:2" ht="15" x14ac:dyDescent="0.25">
      <c r="A3481" s="91" t="s">
        <v>4790</v>
      </c>
      <c r="B3481" s="91" t="s">
        <v>4784</v>
      </c>
    </row>
    <row r="3482" spans="1:2" ht="15" x14ac:dyDescent="0.25">
      <c r="A3482" s="91" t="s">
        <v>4791</v>
      </c>
      <c r="B3482" s="91" t="s">
        <v>4782</v>
      </c>
    </row>
    <row r="3483" spans="1:2" ht="15" x14ac:dyDescent="0.25">
      <c r="A3483" s="91" t="s">
        <v>4792</v>
      </c>
      <c r="B3483" s="91" t="s">
        <v>4786</v>
      </c>
    </row>
    <row r="3484" spans="1:2" ht="15" x14ac:dyDescent="0.25">
      <c r="A3484" s="91" t="s">
        <v>4793</v>
      </c>
      <c r="B3484" s="91" t="s">
        <v>4780</v>
      </c>
    </row>
    <row r="3485" spans="1:2" ht="15" x14ac:dyDescent="0.25">
      <c r="A3485" s="91" t="s">
        <v>4794</v>
      </c>
      <c r="B3485" s="91" t="s">
        <v>4795</v>
      </c>
    </row>
    <row r="3486" spans="1:2" ht="15" x14ac:dyDescent="0.25">
      <c r="A3486" s="91" t="s">
        <v>4796</v>
      </c>
      <c r="B3486" s="91" t="s">
        <v>4795</v>
      </c>
    </row>
    <row r="3487" spans="1:2" ht="15" x14ac:dyDescent="0.25">
      <c r="A3487" s="91" t="s">
        <v>4797</v>
      </c>
      <c r="B3487" s="91" t="s">
        <v>4795</v>
      </c>
    </row>
    <row r="3488" spans="1:2" ht="15" x14ac:dyDescent="0.25">
      <c r="A3488" s="91" t="s">
        <v>4798</v>
      </c>
      <c r="B3488" s="91" t="s">
        <v>4795</v>
      </c>
    </row>
    <row r="3489" spans="1:2" ht="15" x14ac:dyDescent="0.25">
      <c r="A3489" s="91" t="s">
        <v>4799</v>
      </c>
      <c r="B3489" s="91" t="s">
        <v>4795</v>
      </c>
    </row>
    <row r="3490" spans="1:2" ht="15" x14ac:dyDescent="0.25">
      <c r="A3490" s="91" t="s">
        <v>4800</v>
      </c>
      <c r="B3490" s="91" t="s">
        <v>4795</v>
      </c>
    </row>
    <row r="3491" spans="1:2" ht="15" x14ac:dyDescent="0.25">
      <c r="A3491" s="91" t="s">
        <v>4801</v>
      </c>
      <c r="B3491" s="91" t="s">
        <v>4802</v>
      </c>
    </row>
    <row r="3492" spans="1:2" ht="15" x14ac:dyDescent="0.25">
      <c r="A3492" s="91" t="s">
        <v>4803</v>
      </c>
      <c r="B3492" s="91" t="s">
        <v>4795</v>
      </c>
    </row>
    <row r="3493" spans="1:2" ht="15" x14ac:dyDescent="0.25">
      <c r="A3493" s="91" t="s">
        <v>4804</v>
      </c>
      <c r="B3493" s="91" t="s">
        <v>4795</v>
      </c>
    </row>
    <row r="3494" spans="1:2" ht="15" x14ac:dyDescent="0.25">
      <c r="A3494" s="91" t="s">
        <v>4805</v>
      </c>
      <c r="B3494" s="91" t="s">
        <v>4795</v>
      </c>
    </row>
    <row r="3495" spans="1:2" ht="15" x14ac:dyDescent="0.25">
      <c r="A3495" s="91" t="s">
        <v>4806</v>
      </c>
      <c r="B3495" s="91" t="s">
        <v>4795</v>
      </c>
    </row>
    <row r="3496" spans="1:2" ht="15" x14ac:dyDescent="0.25">
      <c r="A3496" s="91" t="s">
        <v>4807</v>
      </c>
      <c r="B3496" s="91" t="s">
        <v>4795</v>
      </c>
    </row>
    <row r="3497" spans="1:2" ht="15" x14ac:dyDescent="0.25">
      <c r="A3497" s="91" t="s">
        <v>4808</v>
      </c>
      <c r="B3497" s="91" t="s">
        <v>4795</v>
      </c>
    </row>
    <row r="3498" spans="1:2" ht="15" x14ac:dyDescent="0.25">
      <c r="A3498" s="91" t="s">
        <v>4809</v>
      </c>
      <c r="B3498" s="91" t="s">
        <v>4795</v>
      </c>
    </row>
    <row r="3499" spans="1:2" ht="15" x14ac:dyDescent="0.25">
      <c r="A3499" s="91" t="s">
        <v>4810</v>
      </c>
      <c r="B3499" s="91" t="s">
        <v>4795</v>
      </c>
    </row>
    <row r="3500" spans="1:2" ht="15" x14ac:dyDescent="0.25">
      <c r="A3500" s="91" t="s">
        <v>4811</v>
      </c>
      <c r="B3500" s="91" t="s">
        <v>4812</v>
      </c>
    </row>
    <row r="3501" spans="1:2" ht="15" x14ac:dyDescent="0.25">
      <c r="A3501" s="91" t="s">
        <v>4813</v>
      </c>
      <c r="B3501" s="91" t="s">
        <v>4795</v>
      </c>
    </row>
    <row r="3502" spans="1:2" ht="15" x14ac:dyDescent="0.25">
      <c r="A3502" s="91" t="s">
        <v>4814</v>
      </c>
      <c r="B3502" s="91" t="s">
        <v>4795</v>
      </c>
    </row>
    <row r="3503" spans="1:2" ht="15" x14ac:dyDescent="0.25">
      <c r="A3503" s="91" t="s">
        <v>4815</v>
      </c>
      <c r="B3503" s="91" t="s">
        <v>4795</v>
      </c>
    </row>
    <row r="3504" spans="1:2" ht="15" x14ac:dyDescent="0.25">
      <c r="A3504" s="91" t="s">
        <v>4816</v>
      </c>
      <c r="B3504" s="91" t="s">
        <v>4795</v>
      </c>
    </row>
    <row r="3505" spans="1:2" ht="15" x14ac:dyDescent="0.25">
      <c r="A3505" s="91" t="s">
        <v>4817</v>
      </c>
      <c r="B3505" s="91" t="s">
        <v>4795</v>
      </c>
    </row>
    <row r="3506" spans="1:2" ht="15" x14ac:dyDescent="0.25">
      <c r="A3506" s="91" t="s">
        <v>4818</v>
      </c>
      <c r="B3506" s="91" t="s">
        <v>4795</v>
      </c>
    </row>
    <row r="3507" spans="1:2" ht="15" x14ac:dyDescent="0.25">
      <c r="A3507" s="91" t="s">
        <v>4819</v>
      </c>
      <c r="B3507" s="91" t="s">
        <v>4820</v>
      </c>
    </row>
    <row r="3508" spans="1:2" ht="15" x14ac:dyDescent="0.25">
      <c r="A3508" s="91" t="s">
        <v>4821</v>
      </c>
      <c r="B3508" s="91" t="s">
        <v>4820</v>
      </c>
    </row>
    <row r="3509" spans="1:2" ht="15" x14ac:dyDescent="0.25">
      <c r="A3509" s="91" t="s">
        <v>4822</v>
      </c>
      <c r="B3509" s="91" t="s">
        <v>4823</v>
      </c>
    </row>
    <row r="3510" spans="1:2" ht="15" x14ac:dyDescent="0.25">
      <c r="A3510" s="91" t="s">
        <v>4824</v>
      </c>
      <c r="B3510" s="91" t="s">
        <v>4795</v>
      </c>
    </row>
    <row r="3511" spans="1:2" ht="15" x14ac:dyDescent="0.25">
      <c r="A3511" s="91" t="s">
        <v>4825</v>
      </c>
      <c r="B3511" s="91" t="s">
        <v>4795</v>
      </c>
    </row>
    <row r="3512" spans="1:2" ht="15" x14ac:dyDescent="0.25">
      <c r="A3512" s="91" t="s">
        <v>4826</v>
      </c>
      <c r="B3512" s="91" t="s">
        <v>4795</v>
      </c>
    </row>
    <row r="3513" spans="1:2" ht="15" x14ac:dyDescent="0.25">
      <c r="A3513" s="91" t="s">
        <v>4827</v>
      </c>
      <c r="B3513" s="91" t="s">
        <v>4828</v>
      </c>
    </row>
    <row r="3514" spans="1:2" ht="15" x14ac:dyDescent="0.25">
      <c r="A3514" s="91" t="s">
        <v>4829</v>
      </c>
      <c r="B3514" s="91" t="s">
        <v>4830</v>
      </c>
    </row>
    <row r="3515" spans="1:2" ht="15" x14ac:dyDescent="0.25">
      <c r="A3515" s="91" t="s">
        <v>4831</v>
      </c>
      <c r="B3515" s="91" t="s">
        <v>4832</v>
      </c>
    </row>
    <row r="3516" spans="1:2" ht="15" x14ac:dyDescent="0.25">
      <c r="A3516" s="91" t="s">
        <v>4833</v>
      </c>
      <c r="B3516" s="91" t="s">
        <v>4834</v>
      </c>
    </row>
    <row r="3517" spans="1:2" ht="15" x14ac:dyDescent="0.25">
      <c r="A3517" s="91" t="s">
        <v>4835</v>
      </c>
      <c r="B3517" s="91" t="s">
        <v>4832</v>
      </c>
    </row>
    <row r="3518" spans="1:2" ht="15" x14ac:dyDescent="0.25">
      <c r="A3518" s="91" t="s">
        <v>4836</v>
      </c>
      <c r="B3518" s="91" t="s">
        <v>4828</v>
      </c>
    </row>
    <row r="3519" spans="1:2" ht="15" x14ac:dyDescent="0.25">
      <c r="A3519" s="91" t="s">
        <v>4837</v>
      </c>
      <c r="B3519" s="91" t="s">
        <v>4838</v>
      </c>
    </row>
    <row r="3520" spans="1:2" ht="15" x14ac:dyDescent="0.25">
      <c r="A3520" s="91" t="s">
        <v>4839</v>
      </c>
      <c r="B3520" s="91" t="s">
        <v>4840</v>
      </c>
    </row>
    <row r="3521" spans="1:2" ht="15" x14ac:dyDescent="0.25">
      <c r="A3521" s="91" t="s">
        <v>4841</v>
      </c>
      <c r="B3521" s="91" t="s">
        <v>4840</v>
      </c>
    </row>
    <row r="3522" spans="1:2" ht="15" x14ac:dyDescent="0.25">
      <c r="A3522" s="91" t="s">
        <v>4842</v>
      </c>
      <c r="B3522" s="91" t="s">
        <v>4838</v>
      </c>
    </row>
    <row r="3523" spans="1:2" ht="15" x14ac:dyDescent="0.25">
      <c r="A3523" s="91" t="s">
        <v>4843</v>
      </c>
      <c r="B3523" s="91" t="s">
        <v>4844</v>
      </c>
    </row>
    <row r="3524" spans="1:2" ht="15" x14ac:dyDescent="0.25">
      <c r="A3524" s="91" t="s">
        <v>4845</v>
      </c>
      <c r="B3524" s="91" t="s">
        <v>4846</v>
      </c>
    </row>
    <row r="3525" spans="1:2" ht="15" x14ac:dyDescent="0.25">
      <c r="A3525" s="91" t="s">
        <v>4847</v>
      </c>
      <c r="B3525" s="91" t="s">
        <v>4848</v>
      </c>
    </row>
    <row r="3526" spans="1:2" ht="15" x14ac:dyDescent="0.25">
      <c r="A3526" s="91" t="s">
        <v>4849</v>
      </c>
      <c r="B3526" s="91" t="s">
        <v>4846</v>
      </c>
    </row>
    <row r="3527" spans="1:2" ht="15" x14ac:dyDescent="0.25">
      <c r="A3527" s="91" t="s">
        <v>4850</v>
      </c>
      <c r="B3527" s="91" t="s">
        <v>4851</v>
      </c>
    </row>
    <row r="3528" spans="1:2" ht="15" x14ac:dyDescent="0.25">
      <c r="A3528" s="91" t="s">
        <v>4852</v>
      </c>
      <c r="B3528" s="91" t="s">
        <v>4851</v>
      </c>
    </row>
    <row r="3529" spans="1:2" ht="15" x14ac:dyDescent="0.25">
      <c r="A3529" s="91" t="s">
        <v>4853</v>
      </c>
      <c r="B3529" s="91" t="s">
        <v>4854</v>
      </c>
    </row>
    <row r="3530" spans="1:2" ht="15" x14ac:dyDescent="0.25">
      <c r="A3530" s="91" t="s">
        <v>4855</v>
      </c>
      <c r="B3530" s="91" t="s">
        <v>4856</v>
      </c>
    </row>
    <row r="3531" spans="1:2" ht="15" x14ac:dyDescent="0.25">
      <c r="A3531" s="91" t="s">
        <v>4857</v>
      </c>
      <c r="B3531" s="91" t="s">
        <v>4856</v>
      </c>
    </row>
    <row r="3532" spans="1:2" ht="15" x14ac:dyDescent="0.25">
      <c r="A3532" s="91" t="s">
        <v>4858</v>
      </c>
      <c r="B3532" s="91" t="s">
        <v>4859</v>
      </c>
    </row>
    <row r="3533" spans="1:2" ht="15" x14ac:dyDescent="0.25">
      <c r="A3533" s="91" t="s">
        <v>4860</v>
      </c>
      <c r="B3533" s="91" t="s">
        <v>4861</v>
      </c>
    </row>
    <row r="3534" spans="1:2" ht="15" x14ac:dyDescent="0.25">
      <c r="A3534" s="91" t="s">
        <v>4862</v>
      </c>
      <c r="B3534" s="91" t="s">
        <v>4861</v>
      </c>
    </row>
    <row r="3535" spans="1:2" ht="15" x14ac:dyDescent="0.25">
      <c r="A3535" s="91" t="s">
        <v>4863</v>
      </c>
      <c r="B3535" s="91" t="s">
        <v>4864</v>
      </c>
    </row>
    <row r="3536" spans="1:2" ht="15" x14ac:dyDescent="0.25">
      <c r="A3536" s="91" t="s">
        <v>4865</v>
      </c>
      <c r="B3536" s="91" t="s">
        <v>4864</v>
      </c>
    </row>
    <row r="3537" spans="1:2" ht="15" x14ac:dyDescent="0.25">
      <c r="A3537" s="91" t="s">
        <v>4866</v>
      </c>
      <c r="B3537" s="91" t="s">
        <v>4867</v>
      </c>
    </row>
    <row r="3538" spans="1:2" ht="15" x14ac:dyDescent="0.25">
      <c r="A3538" s="91" t="s">
        <v>4868</v>
      </c>
      <c r="B3538" s="91" t="s">
        <v>4869</v>
      </c>
    </row>
    <row r="3539" spans="1:2" ht="15" x14ac:dyDescent="0.25">
      <c r="A3539" s="91" t="s">
        <v>4870</v>
      </c>
      <c r="B3539" s="91" t="s">
        <v>4871</v>
      </c>
    </row>
    <row r="3540" spans="1:2" ht="15" x14ac:dyDescent="0.25">
      <c r="A3540" s="91" t="s">
        <v>4872</v>
      </c>
      <c r="B3540" s="91" t="s">
        <v>4873</v>
      </c>
    </row>
    <row r="3541" spans="1:2" ht="15" x14ac:dyDescent="0.25">
      <c r="A3541" s="91" t="s">
        <v>4874</v>
      </c>
      <c r="B3541" s="91" t="s">
        <v>4871</v>
      </c>
    </row>
    <row r="3542" spans="1:2" ht="15" x14ac:dyDescent="0.25">
      <c r="A3542" s="91" t="s">
        <v>4875</v>
      </c>
      <c r="B3542" s="91" t="s">
        <v>4876</v>
      </c>
    </row>
    <row r="3543" spans="1:2" ht="15" x14ac:dyDescent="0.25">
      <c r="A3543" s="91" t="s">
        <v>4877</v>
      </c>
      <c r="B3543" s="91" t="s">
        <v>4878</v>
      </c>
    </row>
    <row r="3544" spans="1:2" ht="15" x14ac:dyDescent="0.25">
      <c r="A3544" s="91" t="s">
        <v>4879</v>
      </c>
      <c r="B3544" s="91" t="s">
        <v>4880</v>
      </c>
    </row>
    <row r="3545" spans="1:2" ht="15" x14ac:dyDescent="0.25">
      <c r="A3545" s="91" t="s">
        <v>4881</v>
      </c>
      <c r="B3545" s="91" t="s">
        <v>4882</v>
      </c>
    </row>
    <row r="3546" spans="1:2" ht="15" x14ac:dyDescent="0.25">
      <c r="A3546" s="91" t="s">
        <v>4883</v>
      </c>
      <c r="B3546" s="91" t="s">
        <v>4878</v>
      </c>
    </row>
    <row r="3547" spans="1:2" ht="15" x14ac:dyDescent="0.25">
      <c r="A3547" s="91" t="s">
        <v>4884</v>
      </c>
      <c r="B3547" s="91" t="s">
        <v>4885</v>
      </c>
    </row>
    <row r="3548" spans="1:2" ht="15" x14ac:dyDescent="0.25">
      <c r="A3548" s="91" t="s">
        <v>4886</v>
      </c>
      <c r="B3548" s="91" t="s">
        <v>4885</v>
      </c>
    </row>
    <row r="3549" spans="1:2" ht="15" x14ac:dyDescent="0.25">
      <c r="A3549" s="91" t="s">
        <v>4887</v>
      </c>
      <c r="B3549" s="91" t="s">
        <v>4885</v>
      </c>
    </row>
    <row r="3550" spans="1:2" ht="15" x14ac:dyDescent="0.25">
      <c r="A3550" s="91" t="s">
        <v>4888</v>
      </c>
      <c r="B3550" s="91" t="s">
        <v>4885</v>
      </c>
    </row>
    <row r="3551" spans="1:2" ht="15" x14ac:dyDescent="0.25">
      <c r="A3551" s="91" t="s">
        <v>4889</v>
      </c>
      <c r="B3551" s="91" t="s">
        <v>4885</v>
      </c>
    </row>
    <row r="3552" spans="1:2" ht="15" x14ac:dyDescent="0.25">
      <c r="A3552" s="91" t="s">
        <v>4890</v>
      </c>
      <c r="B3552" s="91" t="s">
        <v>4885</v>
      </c>
    </row>
    <row r="3553" spans="1:2" ht="15" x14ac:dyDescent="0.25">
      <c r="A3553" s="91" t="s">
        <v>4891</v>
      </c>
      <c r="B3553" s="91" t="s">
        <v>4885</v>
      </c>
    </row>
    <row r="3554" spans="1:2" ht="15" x14ac:dyDescent="0.25">
      <c r="A3554" s="91" t="s">
        <v>4892</v>
      </c>
      <c r="B3554" s="91" t="s">
        <v>4885</v>
      </c>
    </row>
    <row r="3555" spans="1:2" ht="15" x14ac:dyDescent="0.25">
      <c r="A3555" s="91" t="s">
        <v>4893</v>
      </c>
      <c r="B3555" s="91" t="s">
        <v>4885</v>
      </c>
    </row>
    <row r="3556" spans="1:2" ht="15" x14ac:dyDescent="0.25">
      <c r="A3556" s="91" t="s">
        <v>4894</v>
      </c>
      <c r="B3556" s="91" t="s">
        <v>4885</v>
      </c>
    </row>
    <row r="3557" spans="1:2" ht="15" x14ac:dyDescent="0.25">
      <c r="A3557" s="91" t="s">
        <v>4895</v>
      </c>
      <c r="B3557" s="91" t="s">
        <v>4885</v>
      </c>
    </row>
    <row r="3558" spans="1:2" ht="15" x14ac:dyDescent="0.25">
      <c r="A3558" s="91" t="s">
        <v>4896</v>
      </c>
      <c r="B3558" s="91" t="s">
        <v>4885</v>
      </c>
    </row>
    <row r="3559" spans="1:2" ht="15" x14ac:dyDescent="0.25">
      <c r="A3559" s="91" t="s">
        <v>4897</v>
      </c>
      <c r="B3559" s="91" t="s">
        <v>4885</v>
      </c>
    </row>
    <row r="3560" spans="1:2" ht="15" x14ac:dyDescent="0.25">
      <c r="A3560" s="91" t="s">
        <v>4898</v>
      </c>
      <c r="B3560" s="91" t="s">
        <v>4885</v>
      </c>
    </row>
    <row r="3561" spans="1:2" ht="15" x14ac:dyDescent="0.25">
      <c r="A3561" s="91" t="s">
        <v>4899</v>
      </c>
      <c r="B3561" s="91" t="s">
        <v>4885</v>
      </c>
    </row>
    <row r="3562" spans="1:2" ht="15" x14ac:dyDescent="0.25">
      <c r="A3562" s="91" t="s">
        <v>4900</v>
      </c>
      <c r="B3562" s="91" t="s">
        <v>4885</v>
      </c>
    </row>
    <row r="3563" spans="1:2" ht="15" x14ac:dyDescent="0.25">
      <c r="A3563" s="91" t="s">
        <v>4901</v>
      </c>
      <c r="B3563" s="91" t="s">
        <v>4902</v>
      </c>
    </row>
    <row r="3564" spans="1:2" ht="15" x14ac:dyDescent="0.25">
      <c r="A3564" s="91" t="s">
        <v>4903</v>
      </c>
      <c r="B3564" s="91" t="s">
        <v>4902</v>
      </c>
    </row>
    <row r="3565" spans="1:2" ht="15" x14ac:dyDescent="0.25">
      <c r="A3565" s="91" t="s">
        <v>4904</v>
      </c>
      <c r="B3565" s="91" t="s">
        <v>4902</v>
      </c>
    </row>
    <row r="3566" spans="1:2" ht="15" x14ac:dyDescent="0.25">
      <c r="A3566" s="91" t="s">
        <v>4905</v>
      </c>
      <c r="B3566" s="91" t="s">
        <v>4902</v>
      </c>
    </row>
    <row r="3567" spans="1:2" ht="15" x14ac:dyDescent="0.25">
      <c r="A3567" s="91" t="s">
        <v>4906</v>
      </c>
      <c r="B3567" s="91" t="s">
        <v>4902</v>
      </c>
    </row>
    <row r="3568" spans="1:2" ht="15" x14ac:dyDescent="0.25">
      <c r="A3568" s="91" t="s">
        <v>4907</v>
      </c>
      <c r="B3568" s="91" t="s">
        <v>4902</v>
      </c>
    </row>
    <row r="3569" spans="1:2" ht="15" x14ac:dyDescent="0.25">
      <c r="A3569" s="91" t="s">
        <v>4908</v>
      </c>
      <c r="B3569" s="91" t="s">
        <v>4902</v>
      </c>
    </row>
    <row r="3570" spans="1:2" ht="15" x14ac:dyDescent="0.25">
      <c r="A3570" s="91" t="s">
        <v>4909</v>
      </c>
      <c r="B3570" s="91" t="s">
        <v>4902</v>
      </c>
    </row>
    <row r="3571" spans="1:2" ht="15" x14ac:dyDescent="0.25">
      <c r="A3571" s="91" t="s">
        <v>4910</v>
      </c>
      <c r="B3571" s="91" t="s">
        <v>4902</v>
      </c>
    </row>
    <row r="3572" spans="1:2" ht="15" x14ac:dyDescent="0.25">
      <c r="A3572" s="91" t="s">
        <v>4911</v>
      </c>
      <c r="B3572" s="91" t="s">
        <v>4912</v>
      </c>
    </row>
    <row r="3573" spans="1:2" ht="15" x14ac:dyDescent="0.25">
      <c r="A3573" s="91" t="s">
        <v>4913</v>
      </c>
      <c r="B3573" s="91" t="s">
        <v>4912</v>
      </c>
    </row>
    <row r="3574" spans="1:2" ht="15" x14ac:dyDescent="0.25">
      <c r="A3574" s="91" t="s">
        <v>4914</v>
      </c>
      <c r="B3574" s="91" t="s">
        <v>4912</v>
      </c>
    </row>
    <row r="3575" spans="1:2" ht="15" x14ac:dyDescent="0.25">
      <c r="A3575" s="91" t="s">
        <v>4915</v>
      </c>
      <c r="B3575" s="91" t="s">
        <v>4912</v>
      </c>
    </row>
    <row r="3576" spans="1:2" ht="15" x14ac:dyDescent="0.25">
      <c r="A3576" s="91" t="s">
        <v>4916</v>
      </c>
      <c r="B3576" s="91" t="s">
        <v>4912</v>
      </c>
    </row>
    <row r="3577" spans="1:2" ht="15" x14ac:dyDescent="0.25">
      <c r="A3577" s="91" t="s">
        <v>4917</v>
      </c>
      <c r="B3577" s="91" t="s">
        <v>4912</v>
      </c>
    </row>
    <row r="3578" spans="1:2" ht="15" x14ac:dyDescent="0.25">
      <c r="A3578" s="91" t="s">
        <v>4918</v>
      </c>
      <c r="B3578" s="91" t="s">
        <v>4885</v>
      </c>
    </row>
    <row r="3579" spans="1:2" ht="15" x14ac:dyDescent="0.25">
      <c r="A3579" s="91" t="s">
        <v>4919</v>
      </c>
      <c r="B3579" s="91" t="s">
        <v>4885</v>
      </c>
    </row>
    <row r="3580" spans="1:2" ht="15" x14ac:dyDescent="0.25">
      <c r="A3580" s="91" t="s">
        <v>4920</v>
      </c>
      <c r="B3580" s="91" t="s">
        <v>4885</v>
      </c>
    </row>
    <row r="3581" spans="1:2" ht="15" x14ac:dyDescent="0.25">
      <c r="A3581" s="91" t="s">
        <v>4921</v>
      </c>
      <c r="B3581" s="91" t="s">
        <v>4885</v>
      </c>
    </row>
    <row r="3582" spans="1:2" ht="15" x14ac:dyDescent="0.25">
      <c r="A3582" s="91" t="s">
        <v>4922</v>
      </c>
      <c r="B3582" s="91" t="s">
        <v>4923</v>
      </c>
    </row>
    <row r="3583" spans="1:2" ht="15" x14ac:dyDescent="0.25">
      <c r="A3583" s="91" t="s">
        <v>4924</v>
      </c>
      <c r="B3583" s="91" t="s">
        <v>4923</v>
      </c>
    </row>
    <row r="3584" spans="1:2" ht="15" x14ac:dyDescent="0.25">
      <c r="A3584" s="91" t="s">
        <v>4925</v>
      </c>
      <c r="B3584" s="91" t="s">
        <v>4926</v>
      </c>
    </row>
    <row r="3585" spans="1:2" ht="15" x14ac:dyDescent="0.25">
      <c r="A3585" s="91" t="s">
        <v>4927</v>
      </c>
      <c r="B3585" s="91" t="s">
        <v>4926</v>
      </c>
    </row>
    <row r="3586" spans="1:2" ht="15" x14ac:dyDescent="0.25">
      <c r="A3586" s="91" t="s">
        <v>4928</v>
      </c>
      <c r="B3586" s="91" t="s">
        <v>4929</v>
      </c>
    </row>
    <row r="3587" spans="1:2" ht="15" x14ac:dyDescent="0.25">
      <c r="A3587" s="91" t="s">
        <v>4930</v>
      </c>
      <c r="B3587" s="91" t="s">
        <v>4929</v>
      </c>
    </row>
    <row r="3588" spans="1:2" ht="15" x14ac:dyDescent="0.25">
      <c r="A3588" s="91" t="s">
        <v>4931</v>
      </c>
      <c r="B3588" s="91" t="s">
        <v>4932</v>
      </c>
    </row>
    <row r="3589" spans="1:2" ht="15" x14ac:dyDescent="0.25">
      <c r="A3589" s="91" t="s">
        <v>4933</v>
      </c>
      <c r="B3589" s="91" t="s">
        <v>4934</v>
      </c>
    </row>
    <row r="3590" spans="1:2" ht="15" x14ac:dyDescent="0.25">
      <c r="A3590" s="91" t="s">
        <v>4935</v>
      </c>
      <c r="B3590" s="91" t="s">
        <v>4936</v>
      </c>
    </row>
    <row r="3591" spans="1:2" ht="15" x14ac:dyDescent="0.25">
      <c r="A3591" s="91" t="s">
        <v>4937</v>
      </c>
      <c r="B3591" s="91" t="s">
        <v>4938</v>
      </c>
    </row>
    <row r="3592" spans="1:2" ht="15" x14ac:dyDescent="0.25">
      <c r="A3592" s="91" t="s">
        <v>4939</v>
      </c>
      <c r="B3592" s="91" t="s">
        <v>4938</v>
      </c>
    </row>
    <row r="3593" spans="1:2" ht="15" x14ac:dyDescent="0.25">
      <c r="A3593" s="91" t="s">
        <v>4940</v>
      </c>
      <c r="B3593" s="91" t="s">
        <v>4941</v>
      </c>
    </row>
    <row r="3594" spans="1:2" ht="15" x14ac:dyDescent="0.25">
      <c r="A3594" s="91" t="s">
        <v>4942</v>
      </c>
      <c r="B3594" s="91" t="s">
        <v>4943</v>
      </c>
    </row>
    <row r="3595" spans="1:2" ht="15" x14ac:dyDescent="0.25">
      <c r="A3595" s="91" t="s">
        <v>4944</v>
      </c>
      <c r="B3595" s="91" t="s">
        <v>4943</v>
      </c>
    </row>
    <row r="3596" spans="1:2" ht="15" x14ac:dyDescent="0.25">
      <c r="A3596" s="91" t="s">
        <v>4945</v>
      </c>
      <c r="B3596" s="91" t="s">
        <v>4946</v>
      </c>
    </row>
    <row r="3597" spans="1:2" ht="15" x14ac:dyDescent="0.25">
      <c r="A3597" s="91" t="s">
        <v>4947</v>
      </c>
      <c r="B3597" s="91" t="s">
        <v>4948</v>
      </c>
    </row>
    <row r="3598" spans="1:2" ht="15" x14ac:dyDescent="0.25">
      <c r="A3598" s="91" t="s">
        <v>4949</v>
      </c>
      <c r="B3598" s="91" t="s">
        <v>4950</v>
      </c>
    </row>
    <row r="3599" spans="1:2" ht="15" x14ac:dyDescent="0.25">
      <c r="A3599" s="91" t="s">
        <v>4951</v>
      </c>
      <c r="B3599" s="91" t="s">
        <v>4946</v>
      </c>
    </row>
    <row r="3600" spans="1:2" ht="15" x14ac:dyDescent="0.25">
      <c r="A3600" s="91" t="s">
        <v>4952</v>
      </c>
      <c r="B3600" s="91" t="s">
        <v>4953</v>
      </c>
    </row>
    <row r="3601" spans="1:2" ht="15" x14ac:dyDescent="0.25">
      <c r="A3601" s="91" t="s">
        <v>4954</v>
      </c>
      <c r="B3601" s="91" t="s">
        <v>4953</v>
      </c>
    </row>
    <row r="3602" spans="1:2" ht="15" x14ac:dyDescent="0.25">
      <c r="A3602" s="91" t="s">
        <v>4955</v>
      </c>
      <c r="B3602" s="91" t="s">
        <v>4956</v>
      </c>
    </row>
    <row r="3603" spans="1:2" ht="15" x14ac:dyDescent="0.25">
      <c r="A3603" s="91" t="s">
        <v>4957</v>
      </c>
      <c r="B3603" s="91" t="s">
        <v>4958</v>
      </c>
    </row>
    <row r="3604" spans="1:2" ht="15" x14ac:dyDescent="0.25">
      <c r="A3604" s="91" t="s">
        <v>4959</v>
      </c>
      <c r="B3604" s="91" t="s">
        <v>4960</v>
      </c>
    </row>
    <row r="3605" spans="1:2" ht="15" x14ac:dyDescent="0.25">
      <c r="A3605" s="91" t="s">
        <v>4961</v>
      </c>
      <c r="B3605" s="91" t="s">
        <v>4962</v>
      </c>
    </row>
    <row r="3606" spans="1:2" ht="15" x14ac:dyDescent="0.25">
      <c r="A3606" s="91" t="s">
        <v>4963</v>
      </c>
      <c r="B3606" s="91" t="s">
        <v>4964</v>
      </c>
    </row>
    <row r="3607" spans="1:2" ht="15" x14ac:dyDescent="0.25">
      <c r="A3607" s="91" t="s">
        <v>4965</v>
      </c>
      <c r="B3607" s="91" t="s">
        <v>4966</v>
      </c>
    </row>
    <row r="3608" spans="1:2" ht="15" x14ac:dyDescent="0.25">
      <c r="A3608" s="91" t="s">
        <v>4967</v>
      </c>
      <c r="B3608" s="91" t="s">
        <v>4964</v>
      </c>
    </row>
    <row r="3609" spans="1:2" ht="15" x14ac:dyDescent="0.25">
      <c r="A3609" s="91" t="s">
        <v>4968</v>
      </c>
      <c r="B3609" s="91" t="s">
        <v>4969</v>
      </c>
    </row>
    <row r="3610" spans="1:2" ht="15" x14ac:dyDescent="0.25">
      <c r="A3610" s="91" t="s">
        <v>4970</v>
      </c>
      <c r="B3610" s="91" t="s">
        <v>4971</v>
      </c>
    </row>
    <row r="3611" spans="1:2" ht="15" x14ac:dyDescent="0.25">
      <c r="A3611" s="91" t="s">
        <v>4972</v>
      </c>
      <c r="B3611" s="91" t="s">
        <v>4973</v>
      </c>
    </row>
    <row r="3612" spans="1:2" ht="15" x14ac:dyDescent="0.25">
      <c r="A3612" s="91" t="s">
        <v>4974</v>
      </c>
      <c r="B3612" s="91" t="s">
        <v>4975</v>
      </c>
    </row>
    <row r="3613" spans="1:2" ht="15" x14ac:dyDescent="0.25">
      <c r="A3613" s="91" t="s">
        <v>4976</v>
      </c>
      <c r="B3613" s="91" t="s">
        <v>4977</v>
      </c>
    </row>
    <row r="3614" spans="1:2" ht="15" x14ac:dyDescent="0.25">
      <c r="A3614" s="91" t="s">
        <v>4978</v>
      </c>
      <c r="B3614" s="91" t="s">
        <v>4977</v>
      </c>
    </row>
    <row r="3615" spans="1:2" ht="15" x14ac:dyDescent="0.25">
      <c r="A3615" s="91" t="s">
        <v>4979</v>
      </c>
      <c r="B3615" s="91" t="s">
        <v>4980</v>
      </c>
    </row>
    <row r="3616" spans="1:2" ht="15" x14ac:dyDescent="0.25">
      <c r="A3616" s="91" t="s">
        <v>4981</v>
      </c>
      <c r="B3616" s="91" t="s">
        <v>4982</v>
      </c>
    </row>
    <row r="3617" spans="1:2" ht="15" x14ac:dyDescent="0.25">
      <c r="A3617" s="91" t="s">
        <v>4983</v>
      </c>
      <c r="B3617" s="91" t="s">
        <v>4977</v>
      </c>
    </row>
    <row r="3618" spans="1:2" ht="15" x14ac:dyDescent="0.25">
      <c r="A3618" s="91" t="s">
        <v>4984</v>
      </c>
      <c r="B3618" s="91" t="s">
        <v>4985</v>
      </c>
    </row>
    <row r="3619" spans="1:2" ht="15" x14ac:dyDescent="0.25">
      <c r="A3619" s="91" t="s">
        <v>4986</v>
      </c>
      <c r="B3619" s="91" t="s">
        <v>4987</v>
      </c>
    </row>
    <row r="3620" spans="1:2" ht="15" x14ac:dyDescent="0.25">
      <c r="A3620" s="91" t="s">
        <v>4988</v>
      </c>
      <c r="B3620" s="91" t="s">
        <v>4985</v>
      </c>
    </row>
    <row r="3621" spans="1:2" ht="15" x14ac:dyDescent="0.25">
      <c r="A3621" s="91" t="s">
        <v>4989</v>
      </c>
      <c r="B3621" s="91" t="s">
        <v>4990</v>
      </c>
    </row>
    <row r="3622" spans="1:2" ht="15" x14ac:dyDescent="0.25">
      <c r="A3622" s="91" t="s">
        <v>4991</v>
      </c>
      <c r="B3622" s="91" t="s">
        <v>4990</v>
      </c>
    </row>
    <row r="3623" spans="1:2" ht="15" x14ac:dyDescent="0.25">
      <c r="A3623" s="91" t="s">
        <v>4992</v>
      </c>
      <c r="B3623" s="91" t="s">
        <v>4993</v>
      </c>
    </row>
    <row r="3624" spans="1:2" ht="15" x14ac:dyDescent="0.25">
      <c r="A3624" s="91" t="s">
        <v>4994</v>
      </c>
      <c r="B3624" s="91" t="s">
        <v>4995</v>
      </c>
    </row>
    <row r="3625" spans="1:2" ht="15" x14ac:dyDescent="0.25">
      <c r="A3625" s="91" t="s">
        <v>4996</v>
      </c>
      <c r="B3625" s="91" t="s">
        <v>4997</v>
      </c>
    </row>
    <row r="3626" spans="1:2" ht="15" x14ac:dyDescent="0.25">
      <c r="A3626" s="91" t="s">
        <v>4998</v>
      </c>
      <c r="B3626" s="91" t="s">
        <v>4999</v>
      </c>
    </row>
    <row r="3627" spans="1:2" ht="15" x14ac:dyDescent="0.25">
      <c r="A3627" s="91" t="s">
        <v>5000</v>
      </c>
      <c r="B3627" s="91" t="s">
        <v>5001</v>
      </c>
    </row>
    <row r="3628" spans="1:2" ht="15" x14ac:dyDescent="0.25">
      <c r="A3628" s="91" t="s">
        <v>5002</v>
      </c>
      <c r="B3628" s="91" t="s">
        <v>4997</v>
      </c>
    </row>
    <row r="3629" spans="1:2" ht="15" x14ac:dyDescent="0.25">
      <c r="A3629" s="91" t="s">
        <v>5003</v>
      </c>
      <c r="B3629" s="91" t="s">
        <v>5004</v>
      </c>
    </row>
    <row r="3630" spans="1:2" ht="15" x14ac:dyDescent="0.25">
      <c r="A3630" s="91" t="s">
        <v>5005</v>
      </c>
      <c r="B3630" s="91" t="s">
        <v>5004</v>
      </c>
    </row>
    <row r="3631" spans="1:2" ht="15" x14ac:dyDescent="0.25">
      <c r="A3631" s="91" t="s">
        <v>5006</v>
      </c>
      <c r="B3631" s="91" t="s">
        <v>5007</v>
      </c>
    </row>
    <row r="3632" spans="1:2" ht="15" x14ac:dyDescent="0.25">
      <c r="A3632" s="91" t="s">
        <v>5008</v>
      </c>
      <c r="B3632" s="91" t="s">
        <v>5009</v>
      </c>
    </row>
    <row r="3633" spans="1:2" ht="15" x14ac:dyDescent="0.25">
      <c r="A3633" s="91" t="s">
        <v>5010</v>
      </c>
      <c r="B3633" s="91" t="s">
        <v>5011</v>
      </c>
    </row>
    <row r="3634" spans="1:2" ht="15" x14ac:dyDescent="0.25">
      <c r="A3634" s="91" t="s">
        <v>5012</v>
      </c>
      <c r="B3634" s="91" t="s">
        <v>5013</v>
      </c>
    </row>
    <row r="3635" spans="1:2" ht="15" x14ac:dyDescent="0.25">
      <c r="A3635" s="91" t="s">
        <v>5014</v>
      </c>
      <c r="B3635" s="91" t="s">
        <v>5015</v>
      </c>
    </row>
    <row r="3636" spans="1:2" ht="15" x14ac:dyDescent="0.25">
      <c r="A3636" s="91" t="s">
        <v>5016</v>
      </c>
      <c r="B3636" s="91" t="s">
        <v>5017</v>
      </c>
    </row>
    <row r="3637" spans="1:2" ht="15" x14ac:dyDescent="0.25">
      <c r="A3637" s="91" t="s">
        <v>5018</v>
      </c>
      <c r="B3637" s="91" t="s">
        <v>5017</v>
      </c>
    </row>
    <row r="3638" spans="1:2" ht="15" x14ac:dyDescent="0.25">
      <c r="A3638" s="91" t="s">
        <v>5019</v>
      </c>
      <c r="B3638" s="91" t="s">
        <v>5017</v>
      </c>
    </row>
    <row r="3639" spans="1:2" ht="15" x14ac:dyDescent="0.25">
      <c r="A3639" s="91" t="s">
        <v>5020</v>
      </c>
      <c r="B3639" s="91" t="s">
        <v>5017</v>
      </c>
    </row>
    <row r="3640" spans="1:2" ht="15" x14ac:dyDescent="0.25">
      <c r="A3640" s="91" t="s">
        <v>5021</v>
      </c>
      <c r="B3640" s="91" t="s">
        <v>5022</v>
      </c>
    </row>
    <row r="3641" spans="1:2" ht="15" x14ac:dyDescent="0.25">
      <c r="A3641" s="91" t="s">
        <v>5023</v>
      </c>
      <c r="B3641" s="91" t="s">
        <v>5024</v>
      </c>
    </row>
    <row r="3642" spans="1:2" ht="15" x14ac:dyDescent="0.25">
      <c r="A3642" s="91" t="s">
        <v>5025</v>
      </c>
      <c r="B3642" s="91" t="s">
        <v>5026</v>
      </c>
    </row>
    <row r="3643" spans="1:2" ht="15" x14ac:dyDescent="0.25">
      <c r="A3643" s="91" t="s">
        <v>5027</v>
      </c>
      <c r="B3643" s="91" t="s">
        <v>5024</v>
      </c>
    </row>
    <row r="3644" spans="1:2" ht="15" x14ac:dyDescent="0.25">
      <c r="A3644" s="91" t="s">
        <v>5028</v>
      </c>
      <c r="B3644" s="91" t="s">
        <v>5026</v>
      </c>
    </row>
    <row r="3645" spans="1:2" ht="15" x14ac:dyDescent="0.25">
      <c r="A3645" s="91" t="s">
        <v>5029</v>
      </c>
      <c r="B3645" s="91" t="s">
        <v>5030</v>
      </c>
    </row>
    <row r="3646" spans="1:2" ht="15" x14ac:dyDescent="0.25">
      <c r="A3646" s="91" t="s">
        <v>5031</v>
      </c>
      <c r="B3646" s="91" t="s">
        <v>5032</v>
      </c>
    </row>
    <row r="3647" spans="1:2" ht="15" x14ac:dyDescent="0.25">
      <c r="A3647" s="91" t="s">
        <v>5033</v>
      </c>
      <c r="B3647" s="91" t="s">
        <v>5034</v>
      </c>
    </row>
    <row r="3648" spans="1:2" ht="15" x14ac:dyDescent="0.25">
      <c r="A3648" s="91" t="s">
        <v>5035</v>
      </c>
      <c r="B3648" s="91" t="s">
        <v>5036</v>
      </c>
    </row>
    <row r="3649" spans="1:2" ht="15" x14ac:dyDescent="0.25">
      <c r="A3649" s="91" t="s">
        <v>5037</v>
      </c>
      <c r="B3649" s="91" t="s">
        <v>5038</v>
      </c>
    </row>
    <row r="3650" spans="1:2" ht="15" x14ac:dyDescent="0.25">
      <c r="A3650" s="91" t="s">
        <v>5039</v>
      </c>
      <c r="B3650" s="91" t="s">
        <v>5022</v>
      </c>
    </row>
    <row r="3651" spans="1:2" ht="15" x14ac:dyDescent="0.25">
      <c r="A3651" s="91" t="s">
        <v>5040</v>
      </c>
      <c r="B3651" s="91" t="s">
        <v>5041</v>
      </c>
    </row>
    <row r="3652" spans="1:2" ht="15" x14ac:dyDescent="0.25">
      <c r="A3652" s="91" t="s">
        <v>5042</v>
      </c>
      <c r="B3652" s="91" t="s">
        <v>5043</v>
      </c>
    </row>
    <row r="3653" spans="1:2" ht="15" x14ac:dyDescent="0.25">
      <c r="A3653" s="91" t="s">
        <v>5044</v>
      </c>
      <c r="B3653" s="91" t="s">
        <v>5043</v>
      </c>
    </row>
    <row r="3654" spans="1:2" ht="15" x14ac:dyDescent="0.25">
      <c r="A3654" s="91" t="s">
        <v>5045</v>
      </c>
      <c r="B3654" s="91" t="s">
        <v>5046</v>
      </c>
    </row>
    <row r="3655" spans="1:2" ht="15" x14ac:dyDescent="0.25">
      <c r="A3655" s="91" t="s">
        <v>5047</v>
      </c>
      <c r="B3655" s="91" t="s">
        <v>5046</v>
      </c>
    </row>
    <row r="3656" spans="1:2" ht="15" x14ac:dyDescent="0.25">
      <c r="A3656" s="91" t="s">
        <v>5048</v>
      </c>
      <c r="B3656" s="91" t="s">
        <v>5049</v>
      </c>
    </row>
    <row r="3657" spans="1:2" ht="15" x14ac:dyDescent="0.25">
      <c r="A3657" s="91" t="s">
        <v>5050</v>
      </c>
      <c r="B3657" s="91" t="s">
        <v>5049</v>
      </c>
    </row>
    <row r="3658" spans="1:2" ht="15" x14ac:dyDescent="0.25">
      <c r="A3658" s="91" t="s">
        <v>5051</v>
      </c>
      <c r="B3658" s="91" t="s">
        <v>5052</v>
      </c>
    </row>
    <row r="3659" spans="1:2" ht="15" x14ac:dyDescent="0.25">
      <c r="A3659" s="91" t="s">
        <v>5053</v>
      </c>
      <c r="B3659" s="91" t="s">
        <v>5054</v>
      </c>
    </row>
    <row r="3660" spans="1:2" ht="15" x14ac:dyDescent="0.25">
      <c r="A3660" s="91" t="s">
        <v>5055</v>
      </c>
      <c r="B3660" s="91" t="s">
        <v>5056</v>
      </c>
    </row>
    <row r="3661" spans="1:2" ht="15" x14ac:dyDescent="0.25">
      <c r="A3661" s="91" t="s">
        <v>5057</v>
      </c>
      <c r="B3661" s="91" t="s">
        <v>5058</v>
      </c>
    </row>
    <row r="3662" spans="1:2" ht="15" x14ac:dyDescent="0.25">
      <c r="A3662" s="91" t="s">
        <v>5059</v>
      </c>
      <c r="B3662" s="91" t="s">
        <v>5058</v>
      </c>
    </row>
    <row r="3663" spans="1:2" ht="15" x14ac:dyDescent="0.25">
      <c r="A3663" s="91" t="s">
        <v>5060</v>
      </c>
      <c r="B3663" s="91" t="s">
        <v>5061</v>
      </c>
    </row>
    <row r="3664" spans="1:2" ht="15" x14ac:dyDescent="0.25">
      <c r="A3664" s="91" t="s">
        <v>5062</v>
      </c>
      <c r="B3664" s="91" t="s">
        <v>5061</v>
      </c>
    </row>
    <row r="3665" spans="1:2" ht="15" x14ac:dyDescent="0.25">
      <c r="A3665" s="91" t="s">
        <v>5063</v>
      </c>
      <c r="B3665" s="91" t="s">
        <v>5064</v>
      </c>
    </row>
    <row r="3666" spans="1:2" ht="15" x14ac:dyDescent="0.25">
      <c r="A3666" s="91" t="s">
        <v>5065</v>
      </c>
      <c r="B3666" s="91" t="s">
        <v>5064</v>
      </c>
    </row>
    <row r="3667" spans="1:2" ht="15" x14ac:dyDescent="0.25">
      <c r="A3667" s="91" t="s">
        <v>5066</v>
      </c>
      <c r="B3667" s="91" t="s">
        <v>5067</v>
      </c>
    </row>
    <row r="3668" spans="1:2" ht="15" x14ac:dyDescent="0.25">
      <c r="A3668" s="91" t="s">
        <v>5068</v>
      </c>
      <c r="B3668" s="91" t="s">
        <v>5067</v>
      </c>
    </row>
    <row r="3669" spans="1:2" ht="15" x14ac:dyDescent="0.25">
      <c r="A3669" s="91" t="s">
        <v>5069</v>
      </c>
      <c r="B3669" s="91" t="s">
        <v>5067</v>
      </c>
    </row>
    <row r="3670" spans="1:2" ht="15" x14ac:dyDescent="0.25">
      <c r="A3670" s="91" t="s">
        <v>5070</v>
      </c>
      <c r="B3670" s="91" t="s">
        <v>5067</v>
      </c>
    </row>
    <row r="3671" spans="1:2" ht="15" x14ac:dyDescent="0.25">
      <c r="A3671" s="91" t="s">
        <v>5071</v>
      </c>
      <c r="B3671" s="91" t="s">
        <v>5067</v>
      </c>
    </row>
    <row r="3672" spans="1:2" ht="15" x14ac:dyDescent="0.25">
      <c r="A3672" s="91" t="s">
        <v>5072</v>
      </c>
      <c r="B3672" s="91" t="s">
        <v>5073</v>
      </c>
    </row>
    <row r="3673" spans="1:2" ht="15" x14ac:dyDescent="0.25">
      <c r="A3673" s="91" t="s">
        <v>5074</v>
      </c>
      <c r="B3673" s="91" t="s">
        <v>5075</v>
      </c>
    </row>
    <row r="3674" spans="1:2" ht="15" x14ac:dyDescent="0.25">
      <c r="A3674" s="91" t="s">
        <v>5076</v>
      </c>
      <c r="B3674" s="91" t="s">
        <v>5077</v>
      </c>
    </row>
    <row r="3675" spans="1:2" ht="15" x14ac:dyDescent="0.25">
      <c r="A3675" s="91" t="s">
        <v>5078</v>
      </c>
      <c r="B3675" s="91" t="s">
        <v>5079</v>
      </c>
    </row>
    <row r="3676" spans="1:2" ht="15" x14ac:dyDescent="0.25">
      <c r="A3676" s="91" t="s">
        <v>5080</v>
      </c>
      <c r="B3676" s="91" t="s">
        <v>5081</v>
      </c>
    </row>
    <row r="3677" spans="1:2" ht="15" x14ac:dyDescent="0.25">
      <c r="A3677" s="91" t="s">
        <v>5082</v>
      </c>
      <c r="B3677" s="91" t="s">
        <v>5081</v>
      </c>
    </row>
    <row r="3678" spans="1:2" ht="15" x14ac:dyDescent="0.25">
      <c r="A3678" s="91" t="s">
        <v>5083</v>
      </c>
      <c r="B3678" s="91" t="s">
        <v>5081</v>
      </c>
    </row>
    <row r="3679" spans="1:2" ht="15" x14ac:dyDescent="0.25">
      <c r="A3679" s="91" t="s">
        <v>5084</v>
      </c>
      <c r="B3679" s="91" t="s">
        <v>5085</v>
      </c>
    </row>
    <row r="3680" spans="1:2" ht="15" x14ac:dyDescent="0.25">
      <c r="A3680" s="91" t="s">
        <v>5086</v>
      </c>
      <c r="B3680" s="91" t="s">
        <v>5085</v>
      </c>
    </row>
    <row r="3681" spans="1:2" ht="15" x14ac:dyDescent="0.25">
      <c r="A3681" s="91" t="s">
        <v>5087</v>
      </c>
      <c r="B3681" s="91" t="s">
        <v>5088</v>
      </c>
    </row>
    <row r="3682" spans="1:2" ht="15" x14ac:dyDescent="0.25">
      <c r="A3682" s="91" t="s">
        <v>5089</v>
      </c>
      <c r="B3682" s="91" t="s">
        <v>5088</v>
      </c>
    </row>
    <row r="3683" spans="1:2" ht="15" x14ac:dyDescent="0.25">
      <c r="A3683" s="91" t="s">
        <v>5090</v>
      </c>
      <c r="B3683" s="91" t="s">
        <v>5091</v>
      </c>
    </row>
    <row r="3684" spans="1:2" ht="15" x14ac:dyDescent="0.25">
      <c r="A3684" s="91" t="s">
        <v>5092</v>
      </c>
      <c r="B3684" s="91" t="s">
        <v>5093</v>
      </c>
    </row>
    <row r="3685" spans="1:2" ht="15" x14ac:dyDescent="0.25">
      <c r="A3685" s="91" t="s">
        <v>5094</v>
      </c>
      <c r="B3685" s="91" t="s">
        <v>5095</v>
      </c>
    </row>
    <row r="3686" spans="1:2" ht="15" x14ac:dyDescent="0.25">
      <c r="A3686" s="91" t="s">
        <v>5096</v>
      </c>
      <c r="B3686" s="91" t="s">
        <v>5095</v>
      </c>
    </row>
    <row r="3687" spans="1:2" ht="15" x14ac:dyDescent="0.25">
      <c r="A3687" s="91" t="s">
        <v>5097</v>
      </c>
      <c r="B3687" s="91" t="s">
        <v>5098</v>
      </c>
    </row>
    <row r="3688" spans="1:2" ht="15" x14ac:dyDescent="0.25">
      <c r="A3688" s="91" t="s">
        <v>5099</v>
      </c>
      <c r="B3688" s="91" t="s">
        <v>5100</v>
      </c>
    </row>
    <row r="3689" spans="1:2" ht="15" x14ac:dyDescent="0.25">
      <c r="A3689" s="91" t="s">
        <v>5101</v>
      </c>
      <c r="B3689" s="91" t="s">
        <v>5102</v>
      </c>
    </row>
    <row r="3690" spans="1:2" ht="15" x14ac:dyDescent="0.25">
      <c r="A3690" s="91" t="s">
        <v>5103</v>
      </c>
      <c r="B3690" s="91" t="s">
        <v>5104</v>
      </c>
    </row>
    <row r="3691" spans="1:2" ht="15" x14ac:dyDescent="0.25">
      <c r="A3691" s="91" t="s">
        <v>5105</v>
      </c>
      <c r="B3691" s="91" t="s">
        <v>5106</v>
      </c>
    </row>
    <row r="3692" spans="1:2" ht="15" x14ac:dyDescent="0.25">
      <c r="A3692" s="91" t="s">
        <v>5107</v>
      </c>
      <c r="B3692" s="91" t="s">
        <v>5108</v>
      </c>
    </row>
    <row r="3693" spans="1:2" ht="15" x14ac:dyDescent="0.25">
      <c r="A3693" s="91" t="s">
        <v>5109</v>
      </c>
      <c r="B3693" s="91" t="s">
        <v>5108</v>
      </c>
    </row>
    <row r="3694" spans="1:2" ht="15" x14ac:dyDescent="0.25">
      <c r="A3694" s="91" t="s">
        <v>5110</v>
      </c>
      <c r="B3694" s="91" t="s">
        <v>5108</v>
      </c>
    </row>
    <row r="3695" spans="1:2" ht="15" x14ac:dyDescent="0.25">
      <c r="A3695" s="91" t="s">
        <v>5111</v>
      </c>
      <c r="B3695" s="91" t="s">
        <v>5108</v>
      </c>
    </row>
    <row r="3696" spans="1:2" ht="15" x14ac:dyDescent="0.25">
      <c r="A3696" s="91" t="s">
        <v>5112</v>
      </c>
      <c r="B3696" s="91" t="s">
        <v>5108</v>
      </c>
    </row>
    <row r="3697" spans="1:2" ht="15" x14ac:dyDescent="0.25">
      <c r="A3697" s="91" t="s">
        <v>5113</v>
      </c>
      <c r="B3697" s="91" t="s">
        <v>5108</v>
      </c>
    </row>
    <row r="3698" spans="1:2" ht="15" x14ac:dyDescent="0.25">
      <c r="A3698" s="91" t="s">
        <v>5114</v>
      </c>
      <c r="B3698" s="91" t="s">
        <v>5115</v>
      </c>
    </row>
    <row r="3699" spans="1:2" ht="15" x14ac:dyDescent="0.25">
      <c r="A3699" s="91" t="s">
        <v>5116</v>
      </c>
      <c r="B3699" s="91" t="s">
        <v>5108</v>
      </c>
    </row>
    <row r="3700" spans="1:2" ht="15" x14ac:dyDescent="0.25">
      <c r="A3700" s="91" t="s">
        <v>5117</v>
      </c>
      <c r="B3700" s="91" t="s">
        <v>5108</v>
      </c>
    </row>
    <row r="3701" spans="1:2" ht="15" x14ac:dyDescent="0.25">
      <c r="A3701" s="91" t="s">
        <v>5118</v>
      </c>
      <c r="B3701" s="91" t="s">
        <v>5108</v>
      </c>
    </row>
    <row r="3702" spans="1:2" ht="15" x14ac:dyDescent="0.25">
      <c r="A3702" s="91" t="s">
        <v>5119</v>
      </c>
      <c r="B3702" s="91" t="s">
        <v>5108</v>
      </c>
    </row>
    <row r="3703" spans="1:2" ht="15" x14ac:dyDescent="0.25">
      <c r="A3703" s="91" t="s">
        <v>5120</v>
      </c>
      <c r="B3703" s="91" t="s">
        <v>5108</v>
      </c>
    </row>
    <row r="3704" spans="1:2" ht="15" x14ac:dyDescent="0.25">
      <c r="A3704" s="91" t="s">
        <v>5121</v>
      </c>
      <c r="B3704" s="91" t="s">
        <v>5108</v>
      </c>
    </row>
    <row r="3705" spans="1:2" ht="15" x14ac:dyDescent="0.25">
      <c r="A3705" s="91" t="s">
        <v>5122</v>
      </c>
      <c r="B3705" s="91" t="s">
        <v>5108</v>
      </c>
    </row>
    <row r="3706" spans="1:2" ht="15" x14ac:dyDescent="0.25">
      <c r="A3706" s="91" t="s">
        <v>5123</v>
      </c>
      <c r="B3706" s="91" t="s">
        <v>5108</v>
      </c>
    </row>
    <row r="3707" spans="1:2" ht="15" x14ac:dyDescent="0.25">
      <c r="A3707" s="91" t="s">
        <v>5124</v>
      </c>
      <c r="B3707" s="91" t="s">
        <v>5108</v>
      </c>
    </row>
    <row r="3708" spans="1:2" ht="15" x14ac:dyDescent="0.25">
      <c r="A3708" s="91" t="s">
        <v>5125</v>
      </c>
      <c r="B3708" s="91" t="s">
        <v>5115</v>
      </c>
    </row>
    <row r="3709" spans="1:2" ht="15" x14ac:dyDescent="0.25">
      <c r="A3709" s="91" t="s">
        <v>5126</v>
      </c>
      <c r="B3709" s="91" t="s">
        <v>5127</v>
      </c>
    </row>
    <row r="3710" spans="1:2" ht="15" x14ac:dyDescent="0.25">
      <c r="A3710" s="91" t="s">
        <v>5128</v>
      </c>
      <c r="B3710" s="91" t="s">
        <v>5108</v>
      </c>
    </row>
    <row r="3711" spans="1:2" ht="15" x14ac:dyDescent="0.25">
      <c r="A3711" s="91" t="s">
        <v>5129</v>
      </c>
      <c r="B3711" s="91" t="s">
        <v>5108</v>
      </c>
    </row>
    <row r="3712" spans="1:2" ht="15" x14ac:dyDescent="0.25">
      <c r="A3712" s="91" t="s">
        <v>5130</v>
      </c>
      <c r="B3712" s="91" t="s">
        <v>5131</v>
      </c>
    </row>
    <row r="3713" spans="1:2" ht="15" x14ac:dyDescent="0.25">
      <c r="A3713" s="91" t="s">
        <v>5132</v>
      </c>
      <c r="B3713" s="91" t="s">
        <v>5131</v>
      </c>
    </row>
    <row r="3714" spans="1:2" ht="15" x14ac:dyDescent="0.25">
      <c r="A3714" s="91" t="s">
        <v>5133</v>
      </c>
      <c r="B3714" s="91" t="s">
        <v>5131</v>
      </c>
    </row>
    <row r="3715" spans="1:2" ht="15" x14ac:dyDescent="0.25">
      <c r="A3715" s="91" t="s">
        <v>5134</v>
      </c>
      <c r="B3715" s="91" t="s">
        <v>5135</v>
      </c>
    </row>
    <row r="3716" spans="1:2" ht="15" x14ac:dyDescent="0.25">
      <c r="A3716" s="91" t="s">
        <v>5136</v>
      </c>
      <c r="B3716" s="91" t="s">
        <v>5137</v>
      </c>
    </row>
    <row r="3717" spans="1:2" ht="15" x14ac:dyDescent="0.25">
      <c r="A3717" s="91" t="s">
        <v>5138</v>
      </c>
      <c r="B3717" s="91" t="s">
        <v>5139</v>
      </c>
    </row>
    <row r="3718" spans="1:2" ht="15" x14ac:dyDescent="0.25">
      <c r="A3718" s="91" t="s">
        <v>5140</v>
      </c>
      <c r="B3718" s="91" t="s">
        <v>5141</v>
      </c>
    </row>
    <row r="3719" spans="1:2" ht="15" x14ac:dyDescent="0.25">
      <c r="A3719" s="91" t="s">
        <v>5142</v>
      </c>
      <c r="B3719" s="91" t="s">
        <v>5135</v>
      </c>
    </row>
    <row r="3720" spans="1:2" ht="15" x14ac:dyDescent="0.25">
      <c r="A3720" s="91" t="s">
        <v>5143</v>
      </c>
      <c r="B3720" s="91" t="s">
        <v>5141</v>
      </c>
    </row>
    <row r="3721" spans="1:2" ht="15" x14ac:dyDescent="0.25">
      <c r="A3721" s="91" t="s">
        <v>5144</v>
      </c>
      <c r="B3721" s="91" t="s">
        <v>5145</v>
      </c>
    </row>
    <row r="3722" spans="1:2" ht="15" x14ac:dyDescent="0.25">
      <c r="A3722" s="91" t="s">
        <v>5146</v>
      </c>
      <c r="B3722" s="91" t="s">
        <v>5145</v>
      </c>
    </row>
    <row r="3723" spans="1:2" ht="15" x14ac:dyDescent="0.25">
      <c r="A3723" s="91" t="s">
        <v>5147</v>
      </c>
      <c r="B3723" s="91" t="s">
        <v>5148</v>
      </c>
    </row>
    <row r="3724" spans="1:2" ht="15" x14ac:dyDescent="0.25">
      <c r="A3724" s="91" t="s">
        <v>5149</v>
      </c>
      <c r="B3724" s="91" t="s">
        <v>5150</v>
      </c>
    </row>
    <row r="3725" spans="1:2" ht="15" x14ac:dyDescent="0.25">
      <c r="A3725" s="91" t="s">
        <v>5151</v>
      </c>
      <c r="B3725" s="91" t="s">
        <v>5148</v>
      </c>
    </row>
    <row r="3726" spans="1:2" ht="15" x14ac:dyDescent="0.25">
      <c r="A3726" s="91" t="s">
        <v>5152</v>
      </c>
      <c r="B3726" s="91" t="s">
        <v>5150</v>
      </c>
    </row>
    <row r="3727" spans="1:2" ht="15" x14ac:dyDescent="0.25">
      <c r="A3727" s="91" t="s">
        <v>5153</v>
      </c>
      <c r="B3727" s="91" t="s">
        <v>5154</v>
      </c>
    </row>
    <row r="3728" spans="1:2" ht="15" x14ac:dyDescent="0.25">
      <c r="A3728" s="91" t="s">
        <v>5155</v>
      </c>
      <c r="B3728" s="91" t="s">
        <v>5156</v>
      </c>
    </row>
    <row r="3729" spans="1:2" ht="15" x14ac:dyDescent="0.25">
      <c r="A3729" s="91" t="s">
        <v>5157</v>
      </c>
      <c r="B3729" s="91" t="s">
        <v>5156</v>
      </c>
    </row>
    <row r="3730" spans="1:2" ht="15" x14ac:dyDescent="0.25">
      <c r="A3730" s="91" t="s">
        <v>5158</v>
      </c>
      <c r="B3730" s="91" t="s">
        <v>5156</v>
      </c>
    </row>
    <row r="3731" spans="1:2" ht="15" x14ac:dyDescent="0.25">
      <c r="A3731" s="91" t="s">
        <v>5159</v>
      </c>
      <c r="B3731" s="91" t="s">
        <v>5154</v>
      </c>
    </row>
    <row r="3732" spans="1:2" ht="15" x14ac:dyDescent="0.25">
      <c r="A3732" s="91" t="s">
        <v>5160</v>
      </c>
      <c r="B3732" s="91" t="s">
        <v>5161</v>
      </c>
    </row>
    <row r="3733" spans="1:2" ht="15" x14ac:dyDescent="0.25">
      <c r="A3733" s="91" t="s">
        <v>5162</v>
      </c>
      <c r="B3733" s="91" t="s">
        <v>5156</v>
      </c>
    </row>
    <row r="3734" spans="1:2" ht="15" x14ac:dyDescent="0.25">
      <c r="A3734" s="91" t="s">
        <v>5163</v>
      </c>
      <c r="B3734" s="91" t="s">
        <v>5156</v>
      </c>
    </row>
    <row r="3735" spans="1:2" ht="15" x14ac:dyDescent="0.25">
      <c r="A3735" s="91" t="s">
        <v>5164</v>
      </c>
      <c r="B3735" s="91" t="s">
        <v>5165</v>
      </c>
    </row>
    <row r="3736" spans="1:2" ht="15" x14ac:dyDescent="0.25">
      <c r="A3736" s="91" t="s">
        <v>5166</v>
      </c>
      <c r="B3736" s="91" t="s">
        <v>5167</v>
      </c>
    </row>
    <row r="3737" spans="1:2" ht="15" x14ac:dyDescent="0.25">
      <c r="A3737" s="91" t="s">
        <v>5168</v>
      </c>
      <c r="B3737" s="91" t="s">
        <v>5169</v>
      </c>
    </row>
    <row r="3738" spans="1:2" ht="15" x14ac:dyDescent="0.25">
      <c r="A3738" s="91" t="s">
        <v>5170</v>
      </c>
      <c r="B3738" s="91" t="s">
        <v>5169</v>
      </c>
    </row>
    <row r="3739" spans="1:2" ht="15" x14ac:dyDescent="0.25">
      <c r="A3739" s="91" t="s">
        <v>5171</v>
      </c>
      <c r="B3739" s="91" t="s">
        <v>5172</v>
      </c>
    </row>
    <row r="3740" spans="1:2" ht="15" x14ac:dyDescent="0.25">
      <c r="A3740" s="91" t="s">
        <v>5173</v>
      </c>
      <c r="B3740" s="91" t="s">
        <v>5174</v>
      </c>
    </row>
    <row r="3741" spans="1:2" ht="15" x14ac:dyDescent="0.25">
      <c r="A3741" s="91" t="s">
        <v>5175</v>
      </c>
      <c r="B3741" s="91" t="s">
        <v>5172</v>
      </c>
    </row>
    <row r="3742" spans="1:2" ht="15" x14ac:dyDescent="0.25">
      <c r="A3742" s="91" t="s">
        <v>5176</v>
      </c>
      <c r="B3742" s="91" t="s">
        <v>5174</v>
      </c>
    </row>
    <row r="3743" spans="1:2" ht="15" x14ac:dyDescent="0.25">
      <c r="A3743" s="91" t="s">
        <v>5177</v>
      </c>
      <c r="B3743" s="91" t="s">
        <v>5178</v>
      </c>
    </row>
    <row r="3744" spans="1:2" ht="15" x14ac:dyDescent="0.25">
      <c r="A3744" s="91" t="s">
        <v>5179</v>
      </c>
      <c r="B3744" s="91" t="s">
        <v>5180</v>
      </c>
    </row>
    <row r="3745" spans="1:2" ht="15" x14ac:dyDescent="0.25">
      <c r="A3745" s="91" t="s">
        <v>5181</v>
      </c>
      <c r="B3745" s="91" t="s">
        <v>5182</v>
      </c>
    </row>
    <row r="3746" spans="1:2" ht="15" x14ac:dyDescent="0.25">
      <c r="A3746" s="91" t="s">
        <v>5183</v>
      </c>
      <c r="B3746" s="91" t="s">
        <v>5184</v>
      </c>
    </row>
    <row r="3747" spans="1:2" ht="15" x14ac:dyDescent="0.25">
      <c r="A3747" s="91" t="s">
        <v>5185</v>
      </c>
      <c r="B3747" s="91" t="s">
        <v>5182</v>
      </c>
    </row>
    <row r="3748" spans="1:2" ht="15" x14ac:dyDescent="0.25">
      <c r="A3748" s="91" t="s">
        <v>5186</v>
      </c>
      <c r="B3748" s="91" t="s">
        <v>5187</v>
      </c>
    </row>
    <row r="3749" spans="1:2" ht="15" x14ac:dyDescent="0.25">
      <c r="A3749" s="91" t="s">
        <v>5188</v>
      </c>
      <c r="B3749" s="91" t="s">
        <v>5189</v>
      </c>
    </row>
    <row r="3750" spans="1:2" ht="15" x14ac:dyDescent="0.25">
      <c r="A3750" s="91" t="s">
        <v>5190</v>
      </c>
      <c r="B3750" s="91" t="s">
        <v>5191</v>
      </c>
    </row>
    <row r="3751" spans="1:2" ht="15" x14ac:dyDescent="0.25">
      <c r="A3751" s="91" t="s">
        <v>5192</v>
      </c>
      <c r="B3751" s="91" t="s">
        <v>5193</v>
      </c>
    </row>
    <row r="3752" spans="1:2" ht="15" x14ac:dyDescent="0.25">
      <c r="A3752" s="91" t="s">
        <v>5194</v>
      </c>
      <c r="B3752" s="91" t="s">
        <v>5195</v>
      </c>
    </row>
    <row r="3753" spans="1:2" ht="15" x14ac:dyDescent="0.25">
      <c r="A3753" s="91" t="s">
        <v>5196</v>
      </c>
      <c r="B3753" s="91" t="s">
        <v>5197</v>
      </c>
    </row>
    <row r="3754" spans="1:2" ht="15" x14ac:dyDescent="0.25">
      <c r="A3754" s="91" t="s">
        <v>5198</v>
      </c>
      <c r="B3754" s="91" t="s">
        <v>5199</v>
      </c>
    </row>
    <row r="3755" spans="1:2" ht="15" x14ac:dyDescent="0.25">
      <c r="A3755" s="91" t="s">
        <v>5200</v>
      </c>
      <c r="B3755" s="91" t="s">
        <v>5199</v>
      </c>
    </row>
    <row r="3756" spans="1:2" ht="15" x14ac:dyDescent="0.25">
      <c r="A3756" s="91" t="s">
        <v>5201</v>
      </c>
      <c r="B3756" s="91" t="s">
        <v>5197</v>
      </c>
    </row>
    <row r="3757" spans="1:2" ht="15" x14ac:dyDescent="0.25">
      <c r="A3757" s="91" t="s">
        <v>5202</v>
      </c>
      <c r="B3757" s="91" t="s">
        <v>5203</v>
      </c>
    </row>
    <row r="3758" spans="1:2" ht="15" x14ac:dyDescent="0.25">
      <c r="A3758" s="91" t="s">
        <v>5204</v>
      </c>
      <c r="B3758" s="91" t="s">
        <v>5203</v>
      </c>
    </row>
    <row r="3759" spans="1:2" ht="15" x14ac:dyDescent="0.25">
      <c r="A3759" s="91" t="s">
        <v>5205</v>
      </c>
      <c r="B3759" s="91" t="s">
        <v>5206</v>
      </c>
    </row>
    <row r="3760" spans="1:2" ht="15" x14ac:dyDescent="0.25">
      <c r="A3760" s="91" t="s">
        <v>5207</v>
      </c>
      <c r="B3760" s="91" t="s">
        <v>5208</v>
      </c>
    </row>
    <row r="3761" spans="1:2" ht="15" x14ac:dyDescent="0.25">
      <c r="A3761" s="91" t="s">
        <v>5209</v>
      </c>
      <c r="B3761" s="91" t="s">
        <v>5208</v>
      </c>
    </row>
    <row r="3762" spans="1:2" ht="15" x14ac:dyDescent="0.25">
      <c r="A3762" s="91" t="s">
        <v>5210</v>
      </c>
      <c r="B3762" s="91" t="s">
        <v>5211</v>
      </c>
    </row>
    <row r="3763" spans="1:2" ht="15" x14ac:dyDescent="0.25">
      <c r="A3763" s="91" t="s">
        <v>5212</v>
      </c>
      <c r="B3763" s="91" t="s">
        <v>5213</v>
      </c>
    </row>
    <row r="3764" spans="1:2" ht="15" x14ac:dyDescent="0.25">
      <c r="A3764" s="91" t="s">
        <v>5214</v>
      </c>
      <c r="B3764" s="91" t="s">
        <v>5215</v>
      </c>
    </row>
    <row r="3765" spans="1:2" ht="15" x14ac:dyDescent="0.25">
      <c r="A3765" s="91" t="s">
        <v>5216</v>
      </c>
      <c r="B3765" s="91" t="s">
        <v>5217</v>
      </c>
    </row>
    <row r="3766" spans="1:2" ht="15" x14ac:dyDescent="0.25">
      <c r="A3766" s="91" t="s">
        <v>5218</v>
      </c>
      <c r="B3766" s="91" t="s">
        <v>5217</v>
      </c>
    </row>
    <row r="3767" spans="1:2" ht="15" x14ac:dyDescent="0.25">
      <c r="A3767" s="91" t="s">
        <v>5219</v>
      </c>
      <c r="B3767" s="91" t="s">
        <v>5220</v>
      </c>
    </row>
    <row r="3768" spans="1:2" ht="15" x14ac:dyDescent="0.25">
      <c r="A3768" s="91" t="s">
        <v>5221</v>
      </c>
      <c r="B3768" s="91" t="s">
        <v>5220</v>
      </c>
    </row>
    <row r="3769" spans="1:2" ht="15" x14ac:dyDescent="0.25">
      <c r="A3769" s="91" t="s">
        <v>5222</v>
      </c>
      <c r="B3769" s="91" t="s">
        <v>5220</v>
      </c>
    </row>
    <row r="3770" spans="1:2" ht="15" x14ac:dyDescent="0.25">
      <c r="A3770" s="91" t="s">
        <v>5223</v>
      </c>
      <c r="B3770" s="91" t="s">
        <v>5220</v>
      </c>
    </row>
    <row r="3771" spans="1:2" ht="15" x14ac:dyDescent="0.25">
      <c r="A3771" s="91" t="s">
        <v>5224</v>
      </c>
      <c r="B3771" s="91" t="s">
        <v>5220</v>
      </c>
    </row>
    <row r="3772" spans="1:2" ht="15" x14ac:dyDescent="0.25">
      <c r="A3772" s="91" t="s">
        <v>5225</v>
      </c>
      <c r="B3772" s="91" t="s">
        <v>5220</v>
      </c>
    </row>
    <row r="3773" spans="1:2" ht="15" x14ac:dyDescent="0.25">
      <c r="A3773" s="91" t="s">
        <v>5226</v>
      </c>
      <c r="B3773" s="91" t="s">
        <v>5220</v>
      </c>
    </row>
    <row r="3774" spans="1:2" ht="15" x14ac:dyDescent="0.25">
      <c r="A3774" s="91" t="s">
        <v>5227</v>
      </c>
      <c r="B3774" s="91" t="s">
        <v>5220</v>
      </c>
    </row>
    <row r="3775" spans="1:2" ht="15" x14ac:dyDescent="0.25">
      <c r="A3775" s="91" t="s">
        <v>5228</v>
      </c>
      <c r="B3775" s="91" t="s">
        <v>5220</v>
      </c>
    </row>
    <row r="3776" spans="1:2" ht="15" x14ac:dyDescent="0.25">
      <c r="A3776" s="91" t="s">
        <v>5229</v>
      </c>
      <c r="B3776" s="91" t="s">
        <v>5220</v>
      </c>
    </row>
    <row r="3777" spans="1:2" ht="15" x14ac:dyDescent="0.25">
      <c r="A3777" s="91" t="s">
        <v>5230</v>
      </c>
      <c r="B3777" s="91" t="s">
        <v>5231</v>
      </c>
    </row>
    <row r="3778" spans="1:2" ht="15" x14ac:dyDescent="0.25">
      <c r="A3778" s="91" t="s">
        <v>5232</v>
      </c>
      <c r="B3778" s="91" t="s">
        <v>5220</v>
      </c>
    </row>
    <row r="3779" spans="1:2" ht="15" x14ac:dyDescent="0.25">
      <c r="A3779" s="91" t="s">
        <v>5233</v>
      </c>
      <c r="B3779" s="91" t="s">
        <v>5234</v>
      </c>
    </row>
    <row r="3780" spans="1:2" ht="15" x14ac:dyDescent="0.25">
      <c r="A3780" s="91" t="s">
        <v>5235</v>
      </c>
      <c r="B3780" s="91" t="s">
        <v>5236</v>
      </c>
    </row>
    <row r="3781" spans="1:2" ht="15" x14ac:dyDescent="0.25">
      <c r="A3781" s="91" t="s">
        <v>5237</v>
      </c>
      <c r="B3781" s="91" t="s">
        <v>5238</v>
      </c>
    </row>
    <row r="3782" spans="1:2" ht="15" x14ac:dyDescent="0.25">
      <c r="A3782" s="91" t="s">
        <v>5239</v>
      </c>
      <c r="B3782" s="91" t="s">
        <v>5240</v>
      </c>
    </row>
    <row r="3783" spans="1:2" ht="15" x14ac:dyDescent="0.25">
      <c r="A3783" s="91" t="s">
        <v>5241</v>
      </c>
      <c r="B3783" s="91" t="s">
        <v>5242</v>
      </c>
    </row>
    <row r="3784" spans="1:2" ht="15" x14ac:dyDescent="0.25">
      <c r="A3784" s="91" t="s">
        <v>5243</v>
      </c>
      <c r="B3784" s="91" t="s">
        <v>5244</v>
      </c>
    </row>
    <row r="3785" spans="1:2" ht="15" x14ac:dyDescent="0.25">
      <c r="A3785" s="91" t="s">
        <v>5245</v>
      </c>
      <c r="B3785" s="91" t="s">
        <v>5246</v>
      </c>
    </row>
    <row r="3786" spans="1:2" ht="15" x14ac:dyDescent="0.25">
      <c r="A3786" s="91" t="s">
        <v>5247</v>
      </c>
      <c r="B3786" s="91" t="s">
        <v>5246</v>
      </c>
    </row>
    <row r="3787" spans="1:2" ht="15" x14ac:dyDescent="0.25">
      <c r="A3787" s="91" t="s">
        <v>5248</v>
      </c>
      <c r="B3787" s="91" t="s">
        <v>5249</v>
      </c>
    </row>
    <row r="3788" spans="1:2" ht="15" x14ac:dyDescent="0.25">
      <c r="A3788" s="91" t="s">
        <v>5250</v>
      </c>
      <c r="B3788" s="91" t="s">
        <v>5251</v>
      </c>
    </row>
    <row r="3789" spans="1:2" ht="15" x14ac:dyDescent="0.25">
      <c r="A3789" s="91" t="s">
        <v>5252</v>
      </c>
      <c r="B3789" s="91" t="s">
        <v>5253</v>
      </c>
    </row>
    <row r="3790" spans="1:2" ht="15" x14ac:dyDescent="0.25">
      <c r="A3790" s="91" t="s">
        <v>5254</v>
      </c>
      <c r="B3790" s="91" t="s">
        <v>5255</v>
      </c>
    </row>
    <row r="3791" spans="1:2" ht="15" x14ac:dyDescent="0.25">
      <c r="A3791" s="91" t="s">
        <v>5256</v>
      </c>
      <c r="B3791" s="91" t="s">
        <v>5257</v>
      </c>
    </row>
    <row r="3792" spans="1:2" ht="15" x14ac:dyDescent="0.25">
      <c r="A3792" s="91" t="s">
        <v>5258</v>
      </c>
      <c r="B3792" s="91" t="s">
        <v>5257</v>
      </c>
    </row>
    <row r="3793" spans="1:2" ht="15" x14ac:dyDescent="0.25">
      <c r="A3793" s="91" t="s">
        <v>5259</v>
      </c>
      <c r="B3793" s="91" t="s">
        <v>5260</v>
      </c>
    </row>
    <row r="3794" spans="1:2" ht="15" x14ac:dyDescent="0.25">
      <c r="A3794" s="91" t="s">
        <v>5261</v>
      </c>
      <c r="B3794" s="91" t="s">
        <v>5262</v>
      </c>
    </row>
    <row r="3795" spans="1:2" ht="15" x14ac:dyDescent="0.25">
      <c r="A3795" s="91" t="s">
        <v>5263</v>
      </c>
      <c r="B3795" s="91" t="s">
        <v>5264</v>
      </c>
    </row>
    <row r="3796" spans="1:2" ht="15" x14ac:dyDescent="0.25">
      <c r="A3796" s="91" t="s">
        <v>5265</v>
      </c>
      <c r="B3796" s="91" t="s">
        <v>5264</v>
      </c>
    </row>
    <row r="3797" spans="1:2" ht="15" x14ac:dyDescent="0.25">
      <c r="A3797" s="91" t="s">
        <v>5266</v>
      </c>
      <c r="B3797" s="91" t="s">
        <v>5267</v>
      </c>
    </row>
    <row r="3798" spans="1:2" ht="15" x14ac:dyDescent="0.25">
      <c r="A3798" s="91" t="s">
        <v>5268</v>
      </c>
      <c r="B3798" s="91" t="s">
        <v>5267</v>
      </c>
    </row>
    <row r="3799" spans="1:2" ht="15" x14ac:dyDescent="0.25">
      <c r="A3799" s="91" t="s">
        <v>5269</v>
      </c>
      <c r="B3799" s="91" t="s">
        <v>5270</v>
      </c>
    </row>
    <row r="3800" spans="1:2" ht="15" x14ac:dyDescent="0.25">
      <c r="A3800" s="91" t="s">
        <v>5271</v>
      </c>
      <c r="B3800" s="91" t="s">
        <v>5272</v>
      </c>
    </row>
    <row r="3801" spans="1:2" ht="15" x14ac:dyDescent="0.25">
      <c r="A3801" s="91" t="s">
        <v>5273</v>
      </c>
      <c r="B3801" s="91" t="s">
        <v>5272</v>
      </c>
    </row>
    <row r="3802" spans="1:2" ht="15" x14ac:dyDescent="0.25">
      <c r="A3802" s="91" t="s">
        <v>5274</v>
      </c>
      <c r="B3802" s="91" t="s">
        <v>5275</v>
      </c>
    </row>
    <row r="3803" spans="1:2" ht="15" x14ac:dyDescent="0.25">
      <c r="A3803" s="91" t="s">
        <v>5276</v>
      </c>
      <c r="B3803" s="91" t="s">
        <v>5275</v>
      </c>
    </row>
    <row r="3804" spans="1:2" ht="15" x14ac:dyDescent="0.25">
      <c r="A3804" s="91" t="s">
        <v>5277</v>
      </c>
      <c r="B3804" s="91" t="s">
        <v>5278</v>
      </c>
    </row>
    <row r="3805" spans="1:2" ht="15" x14ac:dyDescent="0.25">
      <c r="A3805" s="91" t="s">
        <v>5279</v>
      </c>
      <c r="B3805" s="91" t="s">
        <v>5280</v>
      </c>
    </row>
    <row r="3806" spans="1:2" ht="15" x14ac:dyDescent="0.25">
      <c r="A3806" s="91" t="s">
        <v>5281</v>
      </c>
      <c r="B3806" s="91" t="s">
        <v>5282</v>
      </c>
    </row>
    <row r="3807" spans="1:2" ht="15" x14ac:dyDescent="0.25">
      <c r="A3807" s="91" t="s">
        <v>5283</v>
      </c>
      <c r="B3807" s="91" t="s">
        <v>5284</v>
      </c>
    </row>
    <row r="3808" spans="1:2" ht="15" x14ac:dyDescent="0.25">
      <c r="A3808" s="91" t="s">
        <v>5285</v>
      </c>
      <c r="B3808" s="91" t="s">
        <v>5286</v>
      </c>
    </row>
    <row r="3809" spans="1:2" ht="15" x14ac:dyDescent="0.25">
      <c r="A3809" s="91" t="s">
        <v>5287</v>
      </c>
      <c r="B3809" s="91" t="s">
        <v>5288</v>
      </c>
    </row>
    <row r="3810" spans="1:2" ht="15" x14ac:dyDescent="0.25">
      <c r="A3810" s="91" t="s">
        <v>5289</v>
      </c>
      <c r="B3810" s="91" t="s">
        <v>5288</v>
      </c>
    </row>
    <row r="3811" spans="1:2" ht="15" x14ac:dyDescent="0.25">
      <c r="A3811" s="91" t="s">
        <v>5290</v>
      </c>
      <c r="B3811" s="91" t="s">
        <v>5291</v>
      </c>
    </row>
    <row r="3812" spans="1:2" ht="15" x14ac:dyDescent="0.25">
      <c r="A3812" s="91" t="s">
        <v>5292</v>
      </c>
      <c r="B3812" s="91" t="s">
        <v>5293</v>
      </c>
    </row>
    <row r="3813" spans="1:2" ht="15" x14ac:dyDescent="0.25">
      <c r="A3813" s="91" t="s">
        <v>5294</v>
      </c>
      <c r="B3813" s="91" t="s">
        <v>5293</v>
      </c>
    </row>
    <row r="3814" spans="1:2" ht="15" x14ac:dyDescent="0.25">
      <c r="A3814" s="91" t="s">
        <v>5295</v>
      </c>
      <c r="B3814" s="91" t="s">
        <v>5296</v>
      </c>
    </row>
    <row r="3815" spans="1:2" ht="15" x14ac:dyDescent="0.25">
      <c r="A3815" s="91" t="s">
        <v>5297</v>
      </c>
      <c r="B3815" s="91" t="s">
        <v>5298</v>
      </c>
    </row>
    <row r="3816" spans="1:2" ht="15" x14ac:dyDescent="0.25">
      <c r="A3816" s="91" t="s">
        <v>5299</v>
      </c>
      <c r="B3816" s="91" t="s">
        <v>5300</v>
      </c>
    </row>
    <row r="3817" spans="1:2" ht="15" x14ac:dyDescent="0.25">
      <c r="A3817" s="91" t="s">
        <v>5301</v>
      </c>
      <c r="B3817" s="91" t="s">
        <v>5302</v>
      </c>
    </row>
    <row r="3818" spans="1:2" ht="15" x14ac:dyDescent="0.25">
      <c r="A3818" s="91" t="s">
        <v>5303</v>
      </c>
      <c r="B3818" s="91" t="s">
        <v>5304</v>
      </c>
    </row>
    <row r="3819" spans="1:2" ht="15" x14ac:dyDescent="0.25">
      <c r="A3819" s="91" t="s">
        <v>5305</v>
      </c>
      <c r="B3819" s="91" t="s">
        <v>5306</v>
      </c>
    </row>
    <row r="3820" spans="1:2" ht="15" x14ac:dyDescent="0.25">
      <c r="A3820" s="91" t="s">
        <v>5307</v>
      </c>
      <c r="B3820" s="91" t="s">
        <v>5308</v>
      </c>
    </row>
    <row r="3821" spans="1:2" ht="15" x14ac:dyDescent="0.25">
      <c r="A3821" s="91" t="s">
        <v>5309</v>
      </c>
      <c r="B3821" s="91" t="s">
        <v>5310</v>
      </c>
    </row>
    <row r="3822" spans="1:2" ht="15" x14ac:dyDescent="0.25">
      <c r="A3822" s="91" t="s">
        <v>5311</v>
      </c>
      <c r="B3822" s="91" t="s">
        <v>5298</v>
      </c>
    </row>
    <row r="3823" spans="1:2" ht="15" x14ac:dyDescent="0.25">
      <c r="A3823" s="91" t="s">
        <v>5312</v>
      </c>
      <c r="B3823" s="91" t="s">
        <v>5313</v>
      </c>
    </row>
    <row r="3824" spans="1:2" ht="15" x14ac:dyDescent="0.25">
      <c r="A3824" s="91" t="s">
        <v>5314</v>
      </c>
      <c r="B3824" s="91" t="s">
        <v>5313</v>
      </c>
    </row>
    <row r="3825" spans="1:2" ht="15" x14ac:dyDescent="0.25">
      <c r="A3825" s="91" t="s">
        <v>5315</v>
      </c>
      <c r="B3825" s="91" t="s">
        <v>5316</v>
      </c>
    </row>
    <row r="3826" spans="1:2" ht="15" x14ac:dyDescent="0.25">
      <c r="A3826" s="91" t="s">
        <v>5317</v>
      </c>
      <c r="B3826" s="91" t="s">
        <v>5318</v>
      </c>
    </row>
    <row r="3827" spans="1:2" ht="15" x14ac:dyDescent="0.25">
      <c r="A3827" s="91" t="s">
        <v>5319</v>
      </c>
      <c r="B3827" s="91" t="s">
        <v>5320</v>
      </c>
    </row>
    <row r="3828" spans="1:2" ht="15" x14ac:dyDescent="0.25">
      <c r="A3828" s="91" t="s">
        <v>5321</v>
      </c>
      <c r="B3828" s="91" t="s">
        <v>5320</v>
      </c>
    </row>
    <row r="3829" spans="1:2" ht="15" x14ac:dyDescent="0.25">
      <c r="A3829" s="91" t="s">
        <v>5322</v>
      </c>
      <c r="B3829" s="91" t="s">
        <v>5323</v>
      </c>
    </row>
    <row r="3830" spans="1:2" ht="15" x14ac:dyDescent="0.25">
      <c r="A3830" s="91" t="s">
        <v>5324</v>
      </c>
      <c r="B3830" s="91" t="s">
        <v>5323</v>
      </c>
    </row>
    <row r="3831" spans="1:2" ht="15" x14ac:dyDescent="0.25">
      <c r="A3831" s="91" t="s">
        <v>5325</v>
      </c>
      <c r="B3831" s="91" t="s">
        <v>5323</v>
      </c>
    </row>
    <row r="3832" spans="1:2" ht="15" x14ac:dyDescent="0.25">
      <c r="A3832" s="91" t="s">
        <v>5326</v>
      </c>
      <c r="B3832" s="91" t="s">
        <v>5323</v>
      </c>
    </row>
    <row r="3833" spans="1:2" ht="15" x14ac:dyDescent="0.25">
      <c r="A3833" s="91" t="s">
        <v>5327</v>
      </c>
      <c r="B3833" s="91" t="s">
        <v>5323</v>
      </c>
    </row>
    <row r="3834" spans="1:2" ht="15" x14ac:dyDescent="0.25">
      <c r="A3834" s="91" t="s">
        <v>5328</v>
      </c>
      <c r="B3834" s="91" t="s">
        <v>5323</v>
      </c>
    </row>
    <row r="3835" spans="1:2" ht="15" x14ac:dyDescent="0.25">
      <c r="A3835" s="91" t="s">
        <v>5329</v>
      </c>
      <c r="B3835" s="91" t="s">
        <v>5323</v>
      </c>
    </row>
    <row r="3836" spans="1:2" ht="15" x14ac:dyDescent="0.25">
      <c r="A3836" s="91" t="s">
        <v>5330</v>
      </c>
      <c r="B3836" s="91" t="s">
        <v>5323</v>
      </c>
    </row>
    <row r="3837" spans="1:2" ht="15" x14ac:dyDescent="0.25">
      <c r="A3837" s="91" t="s">
        <v>5331</v>
      </c>
      <c r="B3837" s="91" t="s">
        <v>5323</v>
      </c>
    </row>
    <row r="3838" spans="1:2" ht="15" x14ac:dyDescent="0.25">
      <c r="A3838" s="91" t="s">
        <v>5332</v>
      </c>
      <c r="B3838" s="91" t="s">
        <v>5323</v>
      </c>
    </row>
    <row r="3839" spans="1:2" ht="15" x14ac:dyDescent="0.25">
      <c r="A3839" s="91" t="s">
        <v>5333</v>
      </c>
      <c r="B3839" s="91" t="s">
        <v>5323</v>
      </c>
    </row>
    <row r="3840" spans="1:2" ht="15" x14ac:dyDescent="0.25">
      <c r="A3840" s="91" t="s">
        <v>5334</v>
      </c>
      <c r="B3840" s="91" t="s">
        <v>5323</v>
      </c>
    </row>
    <row r="3841" spans="1:2" ht="15" x14ac:dyDescent="0.25">
      <c r="A3841" s="91" t="s">
        <v>5335</v>
      </c>
      <c r="B3841" s="91" t="s">
        <v>5323</v>
      </c>
    </row>
    <row r="3842" spans="1:2" ht="15" x14ac:dyDescent="0.25">
      <c r="A3842" s="91" t="s">
        <v>5336</v>
      </c>
      <c r="B3842" s="91" t="s">
        <v>5323</v>
      </c>
    </row>
    <row r="3843" spans="1:2" ht="15" x14ac:dyDescent="0.25">
      <c r="A3843" s="91" t="s">
        <v>5337</v>
      </c>
      <c r="B3843" s="91" t="s">
        <v>5323</v>
      </c>
    </row>
    <row r="3844" spans="1:2" ht="15" x14ac:dyDescent="0.25">
      <c r="A3844" s="91" t="s">
        <v>5338</v>
      </c>
      <c r="B3844" s="91" t="s">
        <v>5323</v>
      </c>
    </row>
    <row r="3845" spans="1:2" ht="15" x14ac:dyDescent="0.25">
      <c r="A3845" s="91" t="s">
        <v>5339</v>
      </c>
      <c r="B3845" s="91" t="s">
        <v>5323</v>
      </c>
    </row>
    <row r="3846" spans="1:2" ht="15" x14ac:dyDescent="0.25">
      <c r="A3846" s="91" t="s">
        <v>5340</v>
      </c>
      <c r="B3846" s="91" t="s">
        <v>5323</v>
      </c>
    </row>
    <row r="3847" spans="1:2" ht="15" x14ac:dyDescent="0.25">
      <c r="A3847" s="91" t="s">
        <v>5341</v>
      </c>
      <c r="B3847" s="91" t="s">
        <v>5323</v>
      </c>
    </row>
    <row r="3848" spans="1:2" ht="15" x14ac:dyDescent="0.25">
      <c r="A3848" s="91" t="s">
        <v>5342</v>
      </c>
      <c r="B3848" s="91" t="s">
        <v>5323</v>
      </c>
    </row>
    <row r="3849" spans="1:2" ht="15" x14ac:dyDescent="0.25">
      <c r="A3849" s="91" t="s">
        <v>5343</v>
      </c>
      <c r="B3849" s="91" t="s">
        <v>5323</v>
      </c>
    </row>
    <row r="3850" spans="1:2" ht="15" x14ac:dyDescent="0.25">
      <c r="A3850" s="91" t="s">
        <v>5344</v>
      </c>
      <c r="B3850" s="91" t="s">
        <v>5323</v>
      </c>
    </row>
    <row r="3851" spans="1:2" ht="15" x14ac:dyDescent="0.25">
      <c r="A3851" s="91" t="s">
        <v>5345</v>
      </c>
      <c r="B3851" s="91" t="s">
        <v>5323</v>
      </c>
    </row>
    <row r="3852" spans="1:2" ht="15" x14ac:dyDescent="0.25">
      <c r="A3852" s="91" t="s">
        <v>5346</v>
      </c>
      <c r="B3852" s="91" t="s">
        <v>5323</v>
      </c>
    </row>
    <row r="3853" spans="1:2" ht="15" x14ac:dyDescent="0.25">
      <c r="A3853" s="91" t="s">
        <v>5347</v>
      </c>
      <c r="B3853" s="91" t="s">
        <v>5323</v>
      </c>
    </row>
    <row r="3854" spans="1:2" ht="15" x14ac:dyDescent="0.25">
      <c r="A3854" s="91" t="s">
        <v>5348</v>
      </c>
      <c r="B3854" s="91" t="s">
        <v>5323</v>
      </c>
    </row>
    <row r="3855" spans="1:2" ht="15" x14ac:dyDescent="0.25">
      <c r="A3855" s="91" t="s">
        <v>5349</v>
      </c>
      <c r="B3855" s="91" t="s">
        <v>5323</v>
      </c>
    </row>
    <row r="3856" spans="1:2" ht="15" x14ac:dyDescent="0.25">
      <c r="A3856" s="91" t="s">
        <v>5350</v>
      </c>
      <c r="B3856" s="91" t="s">
        <v>5323</v>
      </c>
    </row>
    <row r="3857" spans="1:2" ht="15" x14ac:dyDescent="0.25">
      <c r="A3857" s="91" t="s">
        <v>5351</v>
      </c>
      <c r="B3857" s="91" t="s">
        <v>5323</v>
      </c>
    </row>
    <row r="3858" spans="1:2" ht="15" x14ac:dyDescent="0.25">
      <c r="A3858" s="91" t="s">
        <v>5352</v>
      </c>
      <c r="B3858" s="91" t="s">
        <v>5323</v>
      </c>
    </row>
    <row r="3859" spans="1:2" ht="15" x14ac:dyDescent="0.25">
      <c r="A3859" s="91" t="s">
        <v>5353</v>
      </c>
      <c r="B3859" s="91" t="s">
        <v>5323</v>
      </c>
    </row>
    <row r="3860" spans="1:2" ht="15" x14ac:dyDescent="0.25">
      <c r="A3860" s="91" t="s">
        <v>5354</v>
      </c>
      <c r="B3860" s="91" t="s">
        <v>5323</v>
      </c>
    </row>
    <row r="3861" spans="1:2" ht="15" x14ac:dyDescent="0.25">
      <c r="A3861" s="91" t="s">
        <v>5355</v>
      </c>
      <c r="B3861" s="91" t="s">
        <v>5323</v>
      </c>
    </row>
    <row r="3862" spans="1:2" ht="15" x14ac:dyDescent="0.25">
      <c r="A3862" s="91" t="s">
        <v>5356</v>
      </c>
      <c r="B3862" s="91" t="s">
        <v>5323</v>
      </c>
    </row>
    <row r="3863" spans="1:2" ht="15" x14ac:dyDescent="0.25">
      <c r="A3863" s="91" t="s">
        <v>5357</v>
      </c>
      <c r="B3863" s="91" t="s">
        <v>5323</v>
      </c>
    </row>
    <row r="3864" spans="1:2" ht="15" x14ac:dyDescent="0.25">
      <c r="A3864" s="91" t="s">
        <v>5358</v>
      </c>
      <c r="B3864" s="91" t="s">
        <v>5323</v>
      </c>
    </row>
    <row r="3865" spans="1:2" ht="15" x14ac:dyDescent="0.25">
      <c r="A3865" s="91" t="s">
        <v>5359</v>
      </c>
      <c r="B3865" s="91" t="s">
        <v>5323</v>
      </c>
    </row>
    <row r="3866" spans="1:2" ht="15" x14ac:dyDescent="0.25">
      <c r="A3866" s="91" t="s">
        <v>5360</v>
      </c>
      <c r="B3866" s="91" t="s">
        <v>5323</v>
      </c>
    </row>
    <row r="3867" spans="1:2" ht="15" x14ac:dyDescent="0.25">
      <c r="A3867" s="91" t="s">
        <v>5361</v>
      </c>
      <c r="B3867" s="91" t="s">
        <v>5323</v>
      </c>
    </row>
    <row r="3868" spans="1:2" ht="15" x14ac:dyDescent="0.25">
      <c r="A3868" s="91" t="s">
        <v>5362</v>
      </c>
      <c r="B3868" s="91" t="s">
        <v>5323</v>
      </c>
    </row>
    <row r="3869" spans="1:2" ht="15" x14ac:dyDescent="0.25">
      <c r="A3869" s="91" t="s">
        <v>5363</v>
      </c>
      <c r="B3869" s="91" t="s">
        <v>5323</v>
      </c>
    </row>
    <row r="3870" spans="1:2" ht="15" x14ac:dyDescent="0.25">
      <c r="A3870" s="91" t="s">
        <v>5364</v>
      </c>
      <c r="B3870" s="91" t="s">
        <v>5323</v>
      </c>
    </row>
    <row r="3871" spans="1:2" ht="15" x14ac:dyDescent="0.25">
      <c r="A3871" s="91" t="s">
        <v>5365</v>
      </c>
      <c r="B3871" s="91" t="s">
        <v>5323</v>
      </c>
    </row>
    <row r="3872" spans="1:2" ht="15" x14ac:dyDescent="0.25">
      <c r="A3872" s="91" t="s">
        <v>5366</v>
      </c>
      <c r="B3872" s="91" t="s">
        <v>5323</v>
      </c>
    </row>
    <row r="3873" spans="1:2" ht="15" x14ac:dyDescent="0.25">
      <c r="A3873" s="91" t="s">
        <v>5367</v>
      </c>
      <c r="B3873" s="91" t="s">
        <v>5323</v>
      </c>
    </row>
    <row r="3874" spans="1:2" ht="15" x14ac:dyDescent="0.25">
      <c r="A3874" s="91" t="s">
        <v>5368</v>
      </c>
      <c r="B3874" s="91" t="s">
        <v>5323</v>
      </c>
    </row>
    <row r="3875" spans="1:2" ht="15" x14ac:dyDescent="0.25">
      <c r="A3875" s="91" t="s">
        <v>5369</v>
      </c>
      <c r="B3875" s="91" t="s">
        <v>5323</v>
      </c>
    </row>
    <row r="3876" spans="1:2" ht="15" x14ac:dyDescent="0.25">
      <c r="A3876" s="91" t="s">
        <v>5370</v>
      </c>
      <c r="B3876" s="91" t="s">
        <v>5371</v>
      </c>
    </row>
    <row r="3877" spans="1:2" ht="15" x14ac:dyDescent="0.25">
      <c r="A3877" s="91" t="s">
        <v>5372</v>
      </c>
      <c r="B3877" s="91" t="s">
        <v>5371</v>
      </c>
    </row>
    <row r="3878" spans="1:2" ht="15" x14ac:dyDescent="0.25">
      <c r="A3878" s="91" t="s">
        <v>5373</v>
      </c>
      <c r="B3878" s="91" t="s">
        <v>5371</v>
      </c>
    </row>
    <row r="3879" spans="1:2" ht="15" x14ac:dyDescent="0.25">
      <c r="A3879" s="91" t="s">
        <v>5374</v>
      </c>
      <c r="B3879" s="91" t="s">
        <v>5371</v>
      </c>
    </row>
    <row r="3880" spans="1:2" ht="15" x14ac:dyDescent="0.25">
      <c r="A3880" s="91" t="s">
        <v>5375</v>
      </c>
      <c r="B3880" s="91" t="s">
        <v>5376</v>
      </c>
    </row>
    <row r="3881" spans="1:2" ht="15" x14ac:dyDescent="0.25">
      <c r="A3881" s="91" t="s">
        <v>5377</v>
      </c>
      <c r="B3881" s="91" t="s">
        <v>5378</v>
      </c>
    </row>
    <row r="3882" spans="1:2" ht="15" x14ac:dyDescent="0.25">
      <c r="A3882" s="91" t="s">
        <v>5379</v>
      </c>
      <c r="B3882" s="91" t="s">
        <v>5378</v>
      </c>
    </row>
    <row r="3883" spans="1:2" ht="15" x14ac:dyDescent="0.25">
      <c r="A3883" s="91" t="s">
        <v>5380</v>
      </c>
      <c r="B3883" s="91" t="s">
        <v>5323</v>
      </c>
    </row>
    <row r="3884" spans="1:2" ht="15" x14ac:dyDescent="0.25">
      <c r="A3884" s="91" t="s">
        <v>5381</v>
      </c>
      <c r="B3884" s="91" t="s">
        <v>5323</v>
      </c>
    </row>
    <row r="3885" spans="1:2" ht="15" x14ac:dyDescent="0.25">
      <c r="A3885" s="91" t="s">
        <v>5382</v>
      </c>
      <c r="B3885" s="91" t="s">
        <v>5323</v>
      </c>
    </row>
    <row r="3886" spans="1:2" ht="15" x14ac:dyDescent="0.25">
      <c r="A3886" s="91" t="s">
        <v>5383</v>
      </c>
      <c r="B3886" s="91" t="s">
        <v>5323</v>
      </c>
    </row>
    <row r="3887" spans="1:2" ht="15" x14ac:dyDescent="0.25">
      <c r="A3887" s="91" t="s">
        <v>5384</v>
      </c>
      <c r="B3887" s="91" t="s">
        <v>5385</v>
      </c>
    </row>
    <row r="3888" spans="1:2" ht="15" x14ac:dyDescent="0.25">
      <c r="A3888" s="91" t="s">
        <v>5386</v>
      </c>
      <c r="B3888" s="91" t="s">
        <v>5323</v>
      </c>
    </row>
    <row r="3889" spans="1:2" ht="15" x14ac:dyDescent="0.25">
      <c r="A3889" s="91" t="s">
        <v>5387</v>
      </c>
      <c r="B3889" s="91" t="s">
        <v>5388</v>
      </c>
    </row>
    <row r="3890" spans="1:2" ht="15" x14ac:dyDescent="0.25">
      <c r="A3890" s="91" t="s">
        <v>5389</v>
      </c>
      <c r="B3890" s="91" t="s">
        <v>5390</v>
      </c>
    </row>
    <row r="3891" spans="1:2" ht="15" x14ac:dyDescent="0.25">
      <c r="A3891" s="91" t="s">
        <v>5391</v>
      </c>
      <c r="B3891" s="91" t="s">
        <v>5392</v>
      </c>
    </row>
    <row r="3892" spans="1:2" ht="15" x14ac:dyDescent="0.25">
      <c r="A3892" s="91" t="s">
        <v>5393</v>
      </c>
      <c r="B3892" s="91" t="s">
        <v>5394</v>
      </c>
    </row>
    <row r="3893" spans="1:2" ht="15" x14ac:dyDescent="0.25">
      <c r="A3893" s="91" t="s">
        <v>5395</v>
      </c>
      <c r="B3893" s="91" t="s">
        <v>5396</v>
      </c>
    </row>
    <row r="3894" spans="1:2" ht="15" x14ac:dyDescent="0.25">
      <c r="A3894" s="91" t="s">
        <v>5397</v>
      </c>
      <c r="B3894" s="91" t="s">
        <v>5388</v>
      </c>
    </row>
    <row r="3895" spans="1:2" ht="15" x14ac:dyDescent="0.25">
      <c r="A3895" s="91" t="s">
        <v>5398</v>
      </c>
      <c r="B3895" s="91" t="s">
        <v>5399</v>
      </c>
    </row>
    <row r="3896" spans="1:2" ht="15" x14ac:dyDescent="0.25">
      <c r="A3896" s="91" t="s">
        <v>5400</v>
      </c>
      <c r="B3896" s="91" t="s">
        <v>5401</v>
      </c>
    </row>
    <row r="3897" spans="1:2" ht="15" x14ac:dyDescent="0.25">
      <c r="A3897" s="91" t="s">
        <v>5402</v>
      </c>
      <c r="B3897" s="91" t="s">
        <v>5403</v>
      </c>
    </row>
    <row r="3898" spans="1:2" ht="15" x14ac:dyDescent="0.25">
      <c r="A3898" s="91" t="s">
        <v>5404</v>
      </c>
      <c r="B3898" s="91" t="s">
        <v>5388</v>
      </c>
    </row>
    <row r="3899" spans="1:2" ht="15" x14ac:dyDescent="0.25">
      <c r="A3899" s="91" t="s">
        <v>5405</v>
      </c>
      <c r="B3899" s="91" t="s">
        <v>5388</v>
      </c>
    </row>
    <row r="3900" spans="1:2" ht="15" x14ac:dyDescent="0.25">
      <c r="A3900" s="91" t="s">
        <v>5406</v>
      </c>
      <c r="B3900" s="91" t="s">
        <v>5392</v>
      </c>
    </row>
    <row r="3901" spans="1:2" ht="15" x14ac:dyDescent="0.25">
      <c r="A3901" s="91" t="s">
        <v>5407</v>
      </c>
      <c r="B3901" s="91" t="s">
        <v>5392</v>
      </c>
    </row>
    <row r="3902" spans="1:2" ht="15" x14ac:dyDescent="0.25">
      <c r="A3902" s="91" t="s">
        <v>5408</v>
      </c>
      <c r="B3902" s="91" t="s">
        <v>5392</v>
      </c>
    </row>
    <row r="3903" spans="1:2" ht="15" x14ac:dyDescent="0.25">
      <c r="A3903" s="91" t="s">
        <v>5409</v>
      </c>
      <c r="B3903" s="91" t="s">
        <v>5394</v>
      </c>
    </row>
    <row r="3904" spans="1:2" ht="15" x14ac:dyDescent="0.25">
      <c r="A3904" s="91" t="s">
        <v>5410</v>
      </c>
      <c r="B3904" s="91" t="s">
        <v>5394</v>
      </c>
    </row>
    <row r="3905" spans="1:2" ht="15" x14ac:dyDescent="0.25">
      <c r="A3905" s="91" t="s">
        <v>5411</v>
      </c>
      <c r="B3905" s="91" t="s">
        <v>5396</v>
      </c>
    </row>
    <row r="3906" spans="1:2" ht="15" x14ac:dyDescent="0.25">
      <c r="A3906" s="91" t="s">
        <v>5412</v>
      </c>
      <c r="B3906" s="91" t="s">
        <v>5413</v>
      </c>
    </row>
    <row r="3907" spans="1:2" ht="15" x14ac:dyDescent="0.25">
      <c r="A3907" s="91" t="s">
        <v>5414</v>
      </c>
      <c r="B3907" s="91" t="s">
        <v>5413</v>
      </c>
    </row>
    <row r="3908" spans="1:2" ht="15" x14ac:dyDescent="0.25">
      <c r="A3908" s="91" t="s">
        <v>5415</v>
      </c>
      <c r="B3908" s="91" t="s">
        <v>5416</v>
      </c>
    </row>
    <row r="3909" spans="1:2" ht="15" x14ac:dyDescent="0.25">
      <c r="A3909" s="91" t="s">
        <v>5417</v>
      </c>
      <c r="B3909" s="91" t="s">
        <v>5418</v>
      </c>
    </row>
    <row r="3910" spans="1:2" ht="15" x14ac:dyDescent="0.25">
      <c r="A3910" s="91" t="s">
        <v>5419</v>
      </c>
      <c r="B3910" s="91" t="s">
        <v>5420</v>
      </c>
    </row>
    <row r="3911" spans="1:2" ht="15" x14ac:dyDescent="0.25">
      <c r="A3911" s="91" t="s">
        <v>5421</v>
      </c>
      <c r="B3911" s="91" t="s">
        <v>5420</v>
      </c>
    </row>
    <row r="3912" spans="1:2" ht="15" x14ac:dyDescent="0.25">
      <c r="A3912" s="91" t="s">
        <v>5422</v>
      </c>
      <c r="B3912" s="91" t="s">
        <v>5423</v>
      </c>
    </row>
    <row r="3913" spans="1:2" ht="15" x14ac:dyDescent="0.25">
      <c r="A3913" s="91" t="s">
        <v>5424</v>
      </c>
      <c r="B3913" s="91" t="s">
        <v>5425</v>
      </c>
    </row>
    <row r="3914" spans="1:2" ht="15" x14ac:dyDescent="0.25">
      <c r="A3914" s="91" t="s">
        <v>5426</v>
      </c>
      <c r="B3914" s="91" t="s">
        <v>5423</v>
      </c>
    </row>
    <row r="3915" spans="1:2" ht="15" x14ac:dyDescent="0.25">
      <c r="A3915" s="91" t="s">
        <v>5427</v>
      </c>
      <c r="B3915" s="91" t="s">
        <v>5425</v>
      </c>
    </row>
    <row r="3916" spans="1:2" ht="15" x14ac:dyDescent="0.25">
      <c r="A3916" s="91" t="s">
        <v>5428</v>
      </c>
      <c r="B3916" s="91" t="s">
        <v>5416</v>
      </c>
    </row>
    <row r="3917" spans="1:2" ht="15" x14ac:dyDescent="0.25">
      <c r="A3917" s="91" t="s">
        <v>5429</v>
      </c>
      <c r="B3917" s="91" t="s">
        <v>5430</v>
      </c>
    </row>
    <row r="3918" spans="1:2" ht="15" x14ac:dyDescent="0.25">
      <c r="A3918" s="91" t="s">
        <v>5431</v>
      </c>
      <c r="B3918" s="91" t="s">
        <v>5430</v>
      </c>
    </row>
    <row r="3919" spans="1:2" ht="15" x14ac:dyDescent="0.25">
      <c r="A3919" s="91" t="s">
        <v>5432</v>
      </c>
      <c r="B3919" s="91" t="s">
        <v>5433</v>
      </c>
    </row>
    <row r="3920" spans="1:2" ht="15" x14ac:dyDescent="0.25">
      <c r="A3920" s="91" t="s">
        <v>5434</v>
      </c>
      <c r="B3920" s="91" t="s">
        <v>5433</v>
      </c>
    </row>
    <row r="3921" spans="1:2" ht="15" x14ac:dyDescent="0.25">
      <c r="A3921" s="91" t="s">
        <v>5435</v>
      </c>
      <c r="B3921" s="91" t="s">
        <v>5436</v>
      </c>
    </row>
    <row r="3922" spans="1:2" ht="15" x14ac:dyDescent="0.25">
      <c r="A3922" s="91" t="s">
        <v>5437</v>
      </c>
      <c r="B3922" s="91" t="s">
        <v>5438</v>
      </c>
    </row>
    <row r="3923" spans="1:2" ht="15" x14ac:dyDescent="0.25">
      <c r="A3923" s="91" t="s">
        <v>5439</v>
      </c>
      <c r="B3923" s="91" t="s">
        <v>5438</v>
      </c>
    </row>
    <row r="3924" spans="1:2" ht="15" x14ac:dyDescent="0.25">
      <c r="A3924" s="91" t="s">
        <v>5440</v>
      </c>
      <c r="B3924" s="91" t="s">
        <v>5436</v>
      </c>
    </row>
    <row r="3925" spans="1:2" ht="15" x14ac:dyDescent="0.25">
      <c r="A3925" s="91" t="s">
        <v>5441</v>
      </c>
      <c r="B3925" s="91" t="s">
        <v>5442</v>
      </c>
    </row>
    <row r="3926" spans="1:2" ht="15" x14ac:dyDescent="0.25">
      <c r="A3926" s="91" t="s">
        <v>5443</v>
      </c>
      <c r="B3926" s="91" t="s">
        <v>5444</v>
      </c>
    </row>
    <row r="3927" spans="1:2" ht="15" x14ac:dyDescent="0.25">
      <c r="A3927" s="91" t="s">
        <v>5445</v>
      </c>
      <c r="B3927" s="91" t="s">
        <v>5444</v>
      </c>
    </row>
    <row r="3928" spans="1:2" ht="15" x14ac:dyDescent="0.25">
      <c r="A3928" s="91" t="s">
        <v>5446</v>
      </c>
      <c r="B3928" s="91" t="s">
        <v>5447</v>
      </c>
    </row>
    <row r="3929" spans="1:2" ht="15" x14ac:dyDescent="0.25">
      <c r="A3929" s="91" t="s">
        <v>5448</v>
      </c>
      <c r="B3929" s="91" t="s">
        <v>5449</v>
      </c>
    </row>
    <row r="3930" spans="1:2" ht="15" x14ac:dyDescent="0.25">
      <c r="A3930" s="91" t="s">
        <v>5450</v>
      </c>
      <c r="B3930" s="91" t="s">
        <v>5451</v>
      </c>
    </row>
    <row r="3931" spans="1:2" ht="15" x14ac:dyDescent="0.25">
      <c r="A3931" s="91" t="s">
        <v>5452</v>
      </c>
      <c r="B3931" s="91" t="s">
        <v>5453</v>
      </c>
    </row>
    <row r="3932" spans="1:2" ht="15" x14ac:dyDescent="0.25">
      <c r="A3932" s="91" t="s">
        <v>5454</v>
      </c>
      <c r="B3932" s="91" t="s">
        <v>5453</v>
      </c>
    </row>
    <row r="3933" spans="1:2" ht="15" x14ac:dyDescent="0.25">
      <c r="A3933" s="91" t="s">
        <v>5455</v>
      </c>
      <c r="B3933" s="91" t="s">
        <v>5456</v>
      </c>
    </row>
    <row r="3934" spans="1:2" ht="15" x14ac:dyDescent="0.25">
      <c r="A3934" s="91" t="s">
        <v>5457</v>
      </c>
      <c r="B3934" s="91" t="s">
        <v>5458</v>
      </c>
    </row>
    <row r="3935" spans="1:2" ht="15" x14ac:dyDescent="0.25">
      <c r="A3935" s="91" t="s">
        <v>5459</v>
      </c>
      <c r="B3935" s="91" t="s">
        <v>5460</v>
      </c>
    </row>
    <row r="3936" spans="1:2" ht="15" x14ac:dyDescent="0.25">
      <c r="A3936" s="91" t="s">
        <v>5461</v>
      </c>
      <c r="B3936" s="91" t="s">
        <v>5462</v>
      </c>
    </row>
    <row r="3937" spans="1:2" ht="15" x14ac:dyDescent="0.25">
      <c r="A3937" s="91" t="s">
        <v>5463</v>
      </c>
      <c r="B3937" s="91" t="s">
        <v>5456</v>
      </c>
    </row>
    <row r="3938" spans="1:2" ht="15" x14ac:dyDescent="0.25">
      <c r="A3938" s="91" t="s">
        <v>5464</v>
      </c>
      <c r="B3938" s="91" t="s">
        <v>5465</v>
      </c>
    </row>
    <row r="3939" spans="1:2" ht="15" x14ac:dyDescent="0.25">
      <c r="A3939" s="91" t="s">
        <v>5466</v>
      </c>
      <c r="B3939" s="91" t="s">
        <v>5465</v>
      </c>
    </row>
    <row r="3940" spans="1:2" ht="15" x14ac:dyDescent="0.25">
      <c r="A3940" s="91" t="s">
        <v>5467</v>
      </c>
      <c r="B3940" s="91" t="s">
        <v>5468</v>
      </c>
    </row>
    <row r="3941" spans="1:2" ht="15" x14ac:dyDescent="0.25">
      <c r="A3941" s="91" t="s">
        <v>5469</v>
      </c>
      <c r="B3941" s="91" t="s">
        <v>5470</v>
      </c>
    </row>
    <row r="3942" spans="1:2" ht="15" x14ac:dyDescent="0.25">
      <c r="A3942" s="91" t="s">
        <v>5471</v>
      </c>
      <c r="B3942" s="91" t="s">
        <v>5472</v>
      </c>
    </row>
    <row r="3943" spans="1:2" ht="15" x14ac:dyDescent="0.25">
      <c r="A3943" s="91" t="s">
        <v>5473</v>
      </c>
      <c r="B3943" s="91" t="s">
        <v>5468</v>
      </c>
    </row>
    <row r="3944" spans="1:2" ht="15" x14ac:dyDescent="0.25">
      <c r="A3944" s="91" t="s">
        <v>5474</v>
      </c>
      <c r="B3944" s="91" t="s">
        <v>5470</v>
      </c>
    </row>
    <row r="3945" spans="1:2" ht="15" x14ac:dyDescent="0.25">
      <c r="A3945" s="91" t="s">
        <v>5475</v>
      </c>
      <c r="B3945" s="91" t="s">
        <v>5476</v>
      </c>
    </row>
    <row r="3946" spans="1:2" ht="15" x14ac:dyDescent="0.25">
      <c r="A3946" s="91" t="s">
        <v>5477</v>
      </c>
      <c r="B3946" s="91" t="s">
        <v>5476</v>
      </c>
    </row>
    <row r="3947" spans="1:2" ht="15" x14ac:dyDescent="0.25">
      <c r="A3947" s="91" t="s">
        <v>5478</v>
      </c>
      <c r="B3947" s="91" t="s">
        <v>5479</v>
      </c>
    </row>
    <row r="3948" spans="1:2" ht="15" x14ac:dyDescent="0.25">
      <c r="A3948" s="91" t="s">
        <v>5480</v>
      </c>
      <c r="B3948" s="91" t="s">
        <v>5481</v>
      </c>
    </row>
    <row r="3949" spans="1:2" ht="15" x14ac:dyDescent="0.25">
      <c r="A3949" s="91" t="s">
        <v>5482</v>
      </c>
      <c r="B3949" s="91" t="s">
        <v>5483</v>
      </c>
    </row>
    <row r="3950" spans="1:2" ht="15" x14ac:dyDescent="0.25">
      <c r="A3950" s="91" t="s">
        <v>5484</v>
      </c>
      <c r="B3950" s="91" t="s">
        <v>5483</v>
      </c>
    </row>
    <row r="3951" spans="1:2" ht="15" x14ac:dyDescent="0.25">
      <c r="A3951" s="91" t="s">
        <v>5485</v>
      </c>
      <c r="B3951" s="91" t="s">
        <v>5486</v>
      </c>
    </row>
    <row r="3952" spans="1:2" ht="15" x14ac:dyDescent="0.25">
      <c r="A3952" s="91" t="s">
        <v>5487</v>
      </c>
      <c r="B3952" s="91" t="s">
        <v>5488</v>
      </c>
    </row>
    <row r="3953" spans="1:2" ht="15" x14ac:dyDescent="0.25">
      <c r="A3953" s="91" t="s">
        <v>5489</v>
      </c>
      <c r="B3953" s="91" t="s">
        <v>5490</v>
      </c>
    </row>
    <row r="3954" spans="1:2" ht="15" x14ac:dyDescent="0.25">
      <c r="A3954" s="91" t="s">
        <v>5491</v>
      </c>
      <c r="B3954" s="91" t="s">
        <v>5492</v>
      </c>
    </row>
    <row r="3955" spans="1:2" ht="15" x14ac:dyDescent="0.25">
      <c r="A3955" s="91" t="s">
        <v>5493</v>
      </c>
      <c r="B3955" s="91" t="s">
        <v>5492</v>
      </c>
    </row>
    <row r="3956" spans="1:2" ht="15" x14ac:dyDescent="0.25">
      <c r="A3956" s="91" t="s">
        <v>5494</v>
      </c>
      <c r="B3956" s="91" t="s">
        <v>5495</v>
      </c>
    </row>
    <row r="3957" spans="1:2" ht="15" x14ac:dyDescent="0.25">
      <c r="A3957" s="91" t="s">
        <v>5496</v>
      </c>
      <c r="B3957" s="91" t="s">
        <v>5497</v>
      </c>
    </row>
    <row r="3958" spans="1:2" ht="15" x14ac:dyDescent="0.25">
      <c r="A3958" s="91" t="s">
        <v>5498</v>
      </c>
      <c r="B3958" s="91" t="s">
        <v>5497</v>
      </c>
    </row>
    <row r="3959" spans="1:2" ht="15" x14ac:dyDescent="0.25">
      <c r="A3959" s="91" t="s">
        <v>5499</v>
      </c>
      <c r="B3959" s="91" t="s">
        <v>5497</v>
      </c>
    </row>
    <row r="3960" spans="1:2" ht="15" x14ac:dyDescent="0.25">
      <c r="A3960" s="91" t="s">
        <v>5500</v>
      </c>
      <c r="B3960" s="91" t="s">
        <v>5501</v>
      </c>
    </row>
    <row r="3961" spans="1:2" ht="15" x14ac:dyDescent="0.25">
      <c r="A3961" s="91" t="s">
        <v>5502</v>
      </c>
      <c r="B3961" s="91" t="s">
        <v>5503</v>
      </c>
    </row>
    <row r="3962" spans="1:2" ht="15" x14ac:dyDescent="0.25">
      <c r="A3962" s="91" t="s">
        <v>5504</v>
      </c>
      <c r="B3962" s="91" t="s">
        <v>5505</v>
      </c>
    </row>
    <row r="3963" spans="1:2" ht="15" x14ac:dyDescent="0.25">
      <c r="A3963" s="91" t="s">
        <v>5506</v>
      </c>
      <c r="B3963" s="91" t="s">
        <v>5505</v>
      </c>
    </row>
    <row r="3964" spans="1:2" ht="15" x14ac:dyDescent="0.25">
      <c r="A3964" s="91" t="s">
        <v>5507</v>
      </c>
      <c r="B3964" s="91" t="s">
        <v>5508</v>
      </c>
    </row>
    <row r="3965" spans="1:2" ht="15" x14ac:dyDescent="0.25">
      <c r="A3965" s="91" t="s">
        <v>5509</v>
      </c>
      <c r="B3965" s="91" t="s">
        <v>5508</v>
      </c>
    </row>
    <row r="3966" spans="1:2" ht="15" x14ac:dyDescent="0.25">
      <c r="A3966" s="91" t="s">
        <v>5510</v>
      </c>
      <c r="B3966" s="91" t="s">
        <v>5511</v>
      </c>
    </row>
    <row r="3967" spans="1:2" ht="15" x14ac:dyDescent="0.25">
      <c r="A3967" s="91" t="s">
        <v>5512</v>
      </c>
      <c r="B3967" s="91" t="s">
        <v>5511</v>
      </c>
    </row>
    <row r="3968" spans="1:2" ht="15" x14ac:dyDescent="0.25">
      <c r="A3968" s="91" t="s">
        <v>5513</v>
      </c>
      <c r="B3968" s="91" t="s">
        <v>5514</v>
      </c>
    </row>
    <row r="3969" spans="1:2" ht="15" x14ac:dyDescent="0.25">
      <c r="A3969" s="91" t="s">
        <v>5515</v>
      </c>
      <c r="B3969" s="91" t="s">
        <v>5514</v>
      </c>
    </row>
    <row r="3970" spans="1:2" ht="15" x14ac:dyDescent="0.25">
      <c r="A3970" s="91" t="s">
        <v>5516</v>
      </c>
      <c r="B3970" s="91" t="s">
        <v>5517</v>
      </c>
    </row>
    <row r="3971" spans="1:2" ht="15" x14ac:dyDescent="0.25">
      <c r="A3971" s="91" t="s">
        <v>5518</v>
      </c>
      <c r="B3971" s="91" t="s">
        <v>5519</v>
      </c>
    </row>
    <row r="3972" spans="1:2" ht="15" x14ac:dyDescent="0.25">
      <c r="A3972" s="91" t="s">
        <v>5520</v>
      </c>
      <c r="B3972" s="91" t="s">
        <v>5521</v>
      </c>
    </row>
    <row r="3973" spans="1:2" ht="15" x14ac:dyDescent="0.25">
      <c r="A3973" s="91" t="s">
        <v>5522</v>
      </c>
      <c r="B3973" s="91" t="s">
        <v>5519</v>
      </c>
    </row>
    <row r="3974" spans="1:2" ht="15" x14ac:dyDescent="0.25">
      <c r="A3974" s="91" t="s">
        <v>5523</v>
      </c>
      <c r="B3974" s="91" t="s">
        <v>5521</v>
      </c>
    </row>
    <row r="3975" spans="1:2" ht="15" x14ac:dyDescent="0.25">
      <c r="A3975" s="91" t="s">
        <v>5524</v>
      </c>
      <c r="B3975" s="91" t="s">
        <v>5525</v>
      </c>
    </row>
    <row r="3976" spans="1:2" ht="15" x14ac:dyDescent="0.25">
      <c r="A3976" s="91" t="s">
        <v>5526</v>
      </c>
      <c r="B3976" s="91" t="s">
        <v>5527</v>
      </c>
    </row>
    <row r="3977" spans="1:2" ht="15" x14ac:dyDescent="0.25">
      <c r="A3977" s="91" t="s">
        <v>5528</v>
      </c>
      <c r="B3977" s="91" t="s">
        <v>5529</v>
      </c>
    </row>
    <row r="3978" spans="1:2" ht="15" x14ac:dyDescent="0.25">
      <c r="A3978" s="91" t="s">
        <v>5530</v>
      </c>
      <c r="B3978" s="91" t="s">
        <v>5531</v>
      </c>
    </row>
    <row r="3979" spans="1:2" ht="15" x14ac:dyDescent="0.25">
      <c r="A3979" s="91" t="s">
        <v>5532</v>
      </c>
      <c r="B3979" s="91" t="s">
        <v>5533</v>
      </c>
    </row>
    <row r="3980" spans="1:2" ht="15" x14ac:dyDescent="0.25">
      <c r="A3980" s="91" t="s">
        <v>5534</v>
      </c>
      <c r="B3980" s="91" t="s">
        <v>5535</v>
      </c>
    </row>
    <row r="3981" spans="1:2" ht="15" x14ac:dyDescent="0.25">
      <c r="A3981" s="91" t="s">
        <v>5536</v>
      </c>
      <c r="B3981" s="91" t="s">
        <v>5537</v>
      </c>
    </row>
    <row r="3982" spans="1:2" ht="15" x14ac:dyDescent="0.25">
      <c r="A3982" s="91" t="s">
        <v>5538</v>
      </c>
      <c r="B3982" s="91" t="s">
        <v>5537</v>
      </c>
    </row>
    <row r="3983" spans="1:2" ht="15" x14ac:dyDescent="0.25">
      <c r="A3983" s="91" t="s">
        <v>5539</v>
      </c>
      <c r="B3983" s="91" t="s">
        <v>5540</v>
      </c>
    </row>
    <row r="3984" spans="1:2" ht="15" x14ac:dyDescent="0.25">
      <c r="A3984" s="91" t="s">
        <v>5541</v>
      </c>
      <c r="B3984" s="91" t="s">
        <v>5540</v>
      </c>
    </row>
    <row r="3985" spans="1:2" ht="15" x14ac:dyDescent="0.25">
      <c r="A3985" s="91" t="s">
        <v>5542</v>
      </c>
      <c r="B3985" s="91" t="s">
        <v>5543</v>
      </c>
    </row>
    <row r="3986" spans="1:2" ht="15" x14ac:dyDescent="0.25">
      <c r="A3986" s="91" t="s">
        <v>5544</v>
      </c>
      <c r="B3986" s="91" t="s">
        <v>5543</v>
      </c>
    </row>
    <row r="3987" spans="1:2" ht="15" x14ac:dyDescent="0.25">
      <c r="A3987" s="91" t="s">
        <v>5545</v>
      </c>
      <c r="B3987" s="91" t="s">
        <v>5546</v>
      </c>
    </row>
    <row r="3988" spans="1:2" ht="15" x14ac:dyDescent="0.25">
      <c r="A3988" s="91" t="s">
        <v>5547</v>
      </c>
      <c r="B3988" s="91" t="s">
        <v>5546</v>
      </c>
    </row>
    <row r="3989" spans="1:2" ht="15" x14ac:dyDescent="0.25">
      <c r="A3989" s="91" t="s">
        <v>5548</v>
      </c>
      <c r="B3989" s="91" t="s">
        <v>5549</v>
      </c>
    </row>
    <row r="3990" spans="1:2" ht="15" x14ac:dyDescent="0.25">
      <c r="A3990" s="91" t="s">
        <v>5550</v>
      </c>
      <c r="B3990" s="91" t="s">
        <v>5551</v>
      </c>
    </row>
    <row r="3991" spans="1:2" ht="15" x14ac:dyDescent="0.25">
      <c r="A3991" s="91" t="s">
        <v>5552</v>
      </c>
      <c r="B3991" s="91" t="s">
        <v>5553</v>
      </c>
    </row>
    <row r="3992" spans="1:2" ht="15" x14ac:dyDescent="0.25">
      <c r="A3992" s="91" t="s">
        <v>5554</v>
      </c>
      <c r="B3992" s="91" t="s">
        <v>5553</v>
      </c>
    </row>
    <row r="3993" spans="1:2" ht="15" x14ac:dyDescent="0.25">
      <c r="A3993" s="91" t="s">
        <v>5555</v>
      </c>
      <c r="B3993" s="91" t="s">
        <v>5556</v>
      </c>
    </row>
    <row r="3994" spans="1:2" ht="15" x14ac:dyDescent="0.25">
      <c r="A3994" s="91" t="s">
        <v>5557</v>
      </c>
      <c r="B3994" s="91" t="s">
        <v>5558</v>
      </c>
    </row>
    <row r="3995" spans="1:2" ht="15" x14ac:dyDescent="0.25">
      <c r="A3995" s="91" t="s">
        <v>5559</v>
      </c>
      <c r="B3995" s="91" t="s">
        <v>5560</v>
      </c>
    </row>
    <row r="3996" spans="1:2" ht="15" x14ac:dyDescent="0.25">
      <c r="A3996" s="91" t="s">
        <v>5561</v>
      </c>
      <c r="B3996" s="91" t="s">
        <v>5562</v>
      </c>
    </row>
    <row r="3997" spans="1:2" ht="15" x14ac:dyDescent="0.25">
      <c r="A3997" s="91" t="s">
        <v>5563</v>
      </c>
      <c r="B3997" s="91" t="s">
        <v>5564</v>
      </c>
    </row>
    <row r="3998" spans="1:2" ht="15" x14ac:dyDescent="0.25">
      <c r="A3998" s="91" t="s">
        <v>5565</v>
      </c>
      <c r="B3998" s="91" t="s">
        <v>5566</v>
      </c>
    </row>
    <row r="3999" spans="1:2" ht="15" x14ac:dyDescent="0.25">
      <c r="A3999" s="91" t="s">
        <v>5567</v>
      </c>
      <c r="B3999" s="91" t="s">
        <v>5568</v>
      </c>
    </row>
    <row r="4000" spans="1:2" ht="15" x14ac:dyDescent="0.25">
      <c r="A4000" s="91" t="s">
        <v>5569</v>
      </c>
      <c r="B4000" s="91" t="s">
        <v>5568</v>
      </c>
    </row>
    <row r="4001" spans="1:2" ht="15" x14ac:dyDescent="0.25">
      <c r="A4001" s="91" t="s">
        <v>5570</v>
      </c>
      <c r="B4001" s="91" t="s">
        <v>5571</v>
      </c>
    </row>
    <row r="4002" spans="1:2" ht="15" x14ac:dyDescent="0.25">
      <c r="A4002" s="91" t="s">
        <v>5572</v>
      </c>
      <c r="B4002" s="91" t="s">
        <v>5571</v>
      </c>
    </row>
    <row r="4003" spans="1:2" ht="15" x14ac:dyDescent="0.25">
      <c r="A4003" s="91" t="s">
        <v>5573</v>
      </c>
      <c r="B4003" s="91" t="s">
        <v>5574</v>
      </c>
    </row>
    <row r="4004" spans="1:2" ht="15" x14ac:dyDescent="0.25">
      <c r="A4004" s="91" t="s">
        <v>5575</v>
      </c>
      <c r="B4004" s="91" t="s">
        <v>5576</v>
      </c>
    </row>
    <row r="4005" spans="1:2" ht="15" x14ac:dyDescent="0.25">
      <c r="A4005" s="91" t="s">
        <v>5577</v>
      </c>
      <c r="B4005" s="91" t="s">
        <v>5578</v>
      </c>
    </row>
    <row r="4006" spans="1:2" ht="15" x14ac:dyDescent="0.25">
      <c r="A4006" s="91" t="s">
        <v>5579</v>
      </c>
      <c r="B4006" s="91" t="s">
        <v>5578</v>
      </c>
    </row>
    <row r="4007" spans="1:2" ht="15" x14ac:dyDescent="0.25">
      <c r="A4007" s="91" t="s">
        <v>5580</v>
      </c>
      <c r="B4007" s="91" t="s">
        <v>5578</v>
      </c>
    </row>
    <row r="4008" spans="1:2" ht="15" x14ac:dyDescent="0.25">
      <c r="A4008" s="91" t="s">
        <v>5581</v>
      </c>
      <c r="B4008" s="91" t="s">
        <v>5578</v>
      </c>
    </row>
    <row r="4009" spans="1:2" ht="15" x14ac:dyDescent="0.25">
      <c r="A4009" s="91" t="s">
        <v>5582</v>
      </c>
      <c r="B4009" s="91" t="s">
        <v>5583</v>
      </c>
    </row>
    <row r="4010" spans="1:2" ht="15" x14ac:dyDescent="0.25">
      <c r="A4010" s="91" t="s">
        <v>5584</v>
      </c>
      <c r="B4010" s="91" t="s">
        <v>5585</v>
      </c>
    </row>
    <row r="4011" spans="1:2" ht="15" x14ac:dyDescent="0.25">
      <c r="A4011" s="91" t="s">
        <v>5586</v>
      </c>
      <c r="B4011" s="91" t="s">
        <v>5585</v>
      </c>
    </row>
    <row r="4012" spans="1:2" ht="15" x14ac:dyDescent="0.25">
      <c r="A4012" s="91" t="s">
        <v>5587</v>
      </c>
      <c r="B4012" s="91" t="s">
        <v>5588</v>
      </c>
    </row>
    <row r="4013" spans="1:2" ht="15" x14ac:dyDescent="0.25">
      <c r="A4013" s="91" t="s">
        <v>5589</v>
      </c>
      <c r="B4013" s="91" t="s">
        <v>5588</v>
      </c>
    </row>
    <row r="4014" spans="1:2" ht="15" x14ac:dyDescent="0.25">
      <c r="A4014" s="91" t="s">
        <v>5590</v>
      </c>
      <c r="B4014" s="91" t="s">
        <v>5591</v>
      </c>
    </row>
    <row r="4015" spans="1:2" ht="15" x14ac:dyDescent="0.25">
      <c r="A4015" s="91" t="s">
        <v>5592</v>
      </c>
      <c r="B4015" s="91" t="s">
        <v>5591</v>
      </c>
    </row>
    <row r="4016" spans="1:2" ht="15" x14ac:dyDescent="0.25">
      <c r="A4016" s="91" t="s">
        <v>5593</v>
      </c>
      <c r="B4016" s="91" t="s">
        <v>5594</v>
      </c>
    </row>
    <row r="4017" spans="1:2" ht="15" x14ac:dyDescent="0.25">
      <c r="A4017" s="91" t="s">
        <v>5595</v>
      </c>
      <c r="B4017" s="91" t="s">
        <v>5594</v>
      </c>
    </row>
    <row r="4018" spans="1:2" ht="15" x14ac:dyDescent="0.25">
      <c r="A4018" s="91" t="s">
        <v>5596</v>
      </c>
      <c r="B4018" s="91" t="s">
        <v>5597</v>
      </c>
    </row>
    <row r="4019" spans="1:2" ht="15" x14ac:dyDescent="0.25">
      <c r="A4019" s="91" t="s">
        <v>5598</v>
      </c>
      <c r="B4019" s="91" t="s">
        <v>5597</v>
      </c>
    </row>
    <row r="4020" spans="1:2" ht="15" x14ac:dyDescent="0.25">
      <c r="A4020" s="91" t="s">
        <v>5599</v>
      </c>
      <c r="B4020" s="91" t="s">
        <v>5600</v>
      </c>
    </row>
    <row r="4021" spans="1:2" ht="15" x14ac:dyDescent="0.25">
      <c r="A4021" s="91" t="s">
        <v>5601</v>
      </c>
      <c r="B4021" s="91" t="s">
        <v>5600</v>
      </c>
    </row>
    <row r="4022" spans="1:2" ht="15" x14ac:dyDescent="0.25">
      <c r="A4022" s="91" t="s">
        <v>5602</v>
      </c>
      <c r="B4022" s="91" t="s">
        <v>5603</v>
      </c>
    </row>
    <row r="4023" spans="1:2" ht="15" x14ac:dyDescent="0.25">
      <c r="A4023" s="91" t="s">
        <v>5604</v>
      </c>
      <c r="B4023" s="91" t="s">
        <v>5605</v>
      </c>
    </row>
    <row r="4024" spans="1:2" ht="15" x14ac:dyDescent="0.25">
      <c r="A4024" s="91" t="s">
        <v>5606</v>
      </c>
      <c r="B4024" s="91" t="s">
        <v>5605</v>
      </c>
    </row>
    <row r="4025" spans="1:2" ht="15" x14ac:dyDescent="0.25">
      <c r="A4025" s="91" t="s">
        <v>5607</v>
      </c>
      <c r="B4025" s="91" t="s">
        <v>5608</v>
      </c>
    </row>
    <row r="4026" spans="1:2" ht="15" x14ac:dyDescent="0.25">
      <c r="A4026" s="91" t="s">
        <v>5609</v>
      </c>
      <c r="B4026" s="91" t="s">
        <v>5608</v>
      </c>
    </row>
    <row r="4027" spans="1:2" ht="15" x14ac:dyDescent="0.25">
      <c r="A4027" s="91" t="s">
        <v>5610</v>
      </c>
      <c r="B4027" s="91" t="s">
        <v>5611</v>
      </c>
    </row>
    <row r="4028" spans="1:2" ht="15" x14ac:dyDescent="0.25">
      <c r="A4028" s="91" t="s">
        <v>5612</v>
      </c>
      <c r="B4028" s="91" t="s">
        <v>5613</v>
      </c>
    </row>
    <row r="4029" spans="1:2" ht="15" x14ac:dyDescent="0.25">
      <c r="A4029" s="91" t="s">
        <v>5614</v>
      </c>
      <c r="B4029" s="91" t="s">
        <v>5615</v>
      </c>
    </row>
    <row r="4030" spans="1:2" ht="15" x14ac:dyDescent="0.25">
      <c r="A4030" s="91" t="s">
        <v>5616</v>
      </c>
      <c r="B4030" s="91" t="s">
        <v>5617</v>
      </c>
    </row>
    <row r="4031" spans="1:2" ht="15" x14ac:dyDescent="0.25">
      <c r="A4031" s="91" t="s">
        <v>5618</v>
      </c>
      <c r="B4031" s="91" t="s">
        <v>5617</v>
      </c>
    </row>
    <row r="4032" spans="1:2" ht="15" x14ac:dyDescent="0.25">
      <c r="A4032" s="91" t="s">
        <v>5619</v>
      </c>
      <c r="B4032" s="91" t="s">
        <v>5620</v>
      </c>
    </row>
    <row r="4033" spans="1:2" ht="15" x14ac:dyDescent="0.25">
      <c r="A4033" s="91" t="s">
        <v>5621</v>
      </c>
      <c r="B4033" s="91" t="s">
        <v>5622</v>
      </c>
    </row>
    <row r="4034" spans="1:2" ht="15" x14ac:dyDescent="0.25">
      <c r="A4034" s="91" t="s">
        <v>5623</v>
      </c>
      <c r="B4034" s="91" t="s">
        <v>5624</v>
      </c>
    </row>
    <row r="4035" spans="1:2" ht="15" x14ac:dyDescent="0.25">
      <c r="A4035" s="91" t="s">
        <v>5625</v>
      </c>
      <c r="B4035" s="91" t="s">
        <v>5626</v>
      </c>
    </row>
    <row r="4036" spans="1:2" ht="15" x14ac:dyDescent="0.25">
      <c r="A4036" s="91" t="s">
        <v>5627</v>
      </c>
      <c r="B4036" s="91" t="s">
        <v>5626</v>
      </c>
    </row>
    <row r="4037" spans="1:2" ht="15" x14ac:dyDescent="0.25">
      <c r="A4037" s="91" t="s">
        <v>5628</v>
      </c>
      <c r="B4037" s="91" t="s">
        <v>5620</v>
      </c>
    </row>
    <row r="4038" spans="1:2" ht="15" x14ac:dyDescent="0.25">
      <c r="A4038" s="91" t="s">
        <v>5629</v>
      </c>
      <c r="B4038" s="91" t="s">
        <v>5630</v>
      </c>
    </row>
    <row r="4039" spans="1:2" ht="15" x14ac:dyDescent="0.25">
      <c r="A4039" s="91" t="s">
        <v>5631</v>
      </c>
      <c r="B4039" s="91" t="s">
        <v>5632</v>
      </c>
    </row>
    <row r="4040" spans="1:2" ht="15" x14ac:dyDescent="0.25">
      <c r="A4040" s="91" t="s">
        <v>5633</v>
      </c>
      <c r="B4040" s="91" t="s">
        <v>5634</v>
      </c>
    </row>
    <row r="4041" spans="1:2" ht="15" x14ac:dyDescent="0.25">
      <c r="A4041" s="91" t="s">
        <v>5635</v>
      </c>
      <c r="B4041" s="91" t="s">
        <v>5630</v>
      </c>
    </row>
    <row r="4042" spans="1:2" ht="15" x14ac:dyDescent="0.25">
      <c r="A4042" s="91" t="s">
        <v>5636</v>
      </c>
      <c r="B4042" s="91" t="s">
        <v>5630</v>
      </c>
    </row>
    <row r="4043" spans="1:2" ht="15" x14ac:dyDescent="0.25">
      <c r="A4043" s="91" t="s">
        <v>5637</v>
      </c>
      <c r="B4043" s="91" t="s">
        <v>5638</v>
      </c>
    </row>
    <row r="4044" spans="1:2" ht="15" x14ac:dyDescent="0.25">
      <c r="A4044" s="91" t="s">
        <v>5639</v>
      </c>
      <c r="B4044" s="91" t="s">
        <v>5640</v>
      </c>
    </row>
    <row r="4045" spans="1:2" ht="15" x14ac:dyDescent="0.25">
      <c r="A4045" s="91" t="s">
        <v>5641</v>
      </c>
      <c r="B4045" s="91" t="s">
        <v>5638</v>
      </c>
    </row>
    <row r="4046" spans="1:2" ht="15" x14ac:dyDescent="0.25">
      <c r="A4046" s="91" t="s">
        <v>5642</v>
      </c>
      <c r="B4046" s="91" t="s">
        <v>5643</v>
      </c>
    </row>
    <row r="4047" spans="1:2" ht="15" x14ac:dyDescent="0.25">
      <c r="A4047" s="91" t="s">
        <v>5644</v>
      </c>
      <c r="B4047" s="91" t="s">
        <v>5643</v>
      </c>
    </row>
    <row r="4048" spans="1:2" ht="15" x14ac:dyDescent="0.25">
      <c r="A4048" s="91" t="s">
        <v>5645</v>
      </c>
      <c r="B4048" s="91" t="s">
        <v>5643</v>
      </c>
    </row>
    <row r="4049" spans="1:2" ht="15" x14ac:dyDescent="0.25">
      <c r="A4049" s="91" t="s">
        <v>5646</v>
      </c>
      <c r="B4049" s="91" t="s">
        <v>5647</v>
      </c>
    </row>
    <row r="4050" spans="1:2" ht="15" x14ac:dyDescent="0.25">
      <c r="A4050" s="91" t="s">
        <v>5648</v>
      </c>
      <c r="B4050" s="91" t="s">
        <v>5647</v>
      </c>
    </row>
    <row r="4051" spans="1:2" ht="15" x14ac:dyDescent="0.25">
      <c r="A4051" s="91" t="s">
        <v>5649</v>
      </c>
      <c r="B4051" s="91" t="s">
        <v>5647</v>
      </c>
    </row>
    <row r="4052" spans="1:2" ht="15" x14ac:dyDescent="0.25">
      <c r="A4052" s="91" t="s">
        <v>5650</v>
      </c>
      <c r="B4052" s="91" t="s">
        <v>5647</v>
      </c>
    </row>
    <row r="4053" spans="1:2" ht="15" x14ac:dyDescent="0.25">
      <c r="A4053" s="91" t="s">
        <v>5651</v>
      </c>
      <c r="B4053" s="91" t="s">
        <v>5647</v>
      </c>
    </row>
    <row r="4054" spans="1:2" ht="15" x14ac:dyDescent="0.25">
      <c r="A4054" s="91" t="s">
        <v>5652</v>
      </c>
      <c r="B4054" s="91" t="s">
        <v>5647</v>
      </c>
    </row>
    <row r="4055" spans="1:2" ht="15" x14ac:dyDescent="0.25">
      <c r="A4055" s="91" t="s">
        <v>5653</v>
      </c>
      <c r="B4055" s="91" t="s">
        <v>5323</v>
      </c>
    </row>
    <row r="4056" spans="1:2" ht="15" x14ac:dyDescent="0.25">
      <c r="A4056" s="91" t="s">
        <v>5654</v>
      </c>
      <c r="B4056" s="91" t="s">
        <v>5323</v>
      </c>
    </row>
    <row r="4057" spans="1:2" ht="15" x14ac:dyDescent="0.25">
      <c r="A4057" s="91" t="s">
        <v>5655</v>
      </c>
      <c r="B4057" s="91" t="s">
        <v>5323</v>
      </c>
    </row>
    <row r="4058" spans="1:2" ht="15" x14ac:dyDescent="0.25">
      <c r="A4058" s="91" t="s">
        <v>5656</v>
      </c>
      <c r="B4058" s="91" t="s">
        <v>5323</v>
      </c>
    </row>
    <row r="4059" spans="1:2" ht="15" x14ac:dyDescent="0.25">
      <c r="A4059" s="91" t="s">
        <v>5657</v>
      </c>
      <c r="B4059" s="91" t="s">
        <v>5323</v>
      </c>
    </row>
    <row r="4060" spans="1:2" ht="15" x14ac:dyDescent="0.25">
      <c r="A4060" s="91" t="s">
        <v>5658</v>
      </c>
      <c r="B4060" s="91" t="s">
        <v>5323</v>
      </c>
    </row>
    <row r="4061" spans="1:2" ht="15" x14ac:dyDescent="0.25">
      <c r="A4061" s="91" t="s">
        <v>5659</v>
      </c>
      <c r="B4061" s="91" t="s">
        <v>5323</v>
      </c>
    </row>
    <row r="4062" spans="1:2" ht="15" x14ac:dyDescent="0.25">
      <c r="A4062" s="91" t="s">
        <v>5660</v>
      </c>
      <c r="B4062" s="91" t="s">
        <v>5323</v>
      </c>
    </row>
    <row r="4063" spans="1:2" ht="15" x14ac:dyDescent="0.25">
      <c r="A4063" s="91" t="s">
        <v>5661</v>
      </c>
      <c r="B4063" s="91" t="s">
        <v>5323</v>
      </c>
    </row>
    <row r="4064" spans="1:2" ht="15" x14ac:dyDescent="0.25">
      <c r="A4064" s="91" t="s">
        <v>5662</v>
      </c>
      <c r="B4064" s="91" t="s">
        <v>5323</v>
      </c>
    </row>
    <row r="4065" spans="1:2" ht="15" x14ac:dyDescent="0.25">
      <c r="A4065" s="91" t="s">
        <v>5663</v>
      </c>
      <c r="B4065" s="91" t="s">
        <v>5323</v>
      </c>
    </row>
    <row r="4066" spans="1:2" ht="15" x14ac:dyDescent="0.25">
      <c r="A4066" s="91" t="s">
        <v>5664</v>
      </c>
      <c r="B4066" s="91" t="s">
        <v>5323</v>
      </c>
    </row>
    <row r="4067" spans="1:2" ht="15" x14ac:dyDescent="0.25">
      <c r="A4067" s="91" t="s">
        <v>5665</v>
      </c>
      <c r="B4067" s="91" t="s">
        <v>5323</v>
      </c>
    </row>
    <row r="4068" spans="1:2" ht="15" x14ac:dyDescent="0.25">
      <c r="A4068" s="91" t="s">
        <v>5666</v>
      </c>
      <c r="B4068" s="91" t="s">
        <v>5323</v>
      </c>
    </row>
    <row r="4069" spans="1:2" ht="15" x14ac:dyDescent="0.25">
      <c r="A4069" s="91" t="s">
        <v>5667</v>
      </c>
      <c r="B4069" s="91" t="s">
        <v>5323</v>
      </c>
    </row>
    <row r="4070" spans="1:2" ht="15" x14ac:dyDescent="0.25">
      <c r="A4070" s="91" t="s">
        <v>5668</v>
      </c>
      <c r="B4070" s="91" t="s">
        <v>5323</v>
      </c>
    </row>
    <row r="4071" spans="1:2" ht="15" x14ac:dyDescent="0.25">
      <c r="A4071" s="91" t="s">
        <v>5669</v>
      </c>
      <c r="B4071" s="91" t="s">
        <v>5323</v>
      </c>
    </row>
    <row r="4072" spans="1:2" ht="15" x14ac:dyDescent="0.25">
      <c r="A4072" s="91" t="s">
        <v>5670</v>
      </c>
      <c r="B4072" s="91" t="s">
        <v>5323</v>
      </c>
    </row>
    <row r="4073" spans="1:2" ht="15" x14ac:dyDescent="0.25">
      <c r="A4073" s="91" t="s">
        <v>5671</v>
      </c>
      <c r="B4073" s="91" t="s">
        <v>5323</v>
      </c>
    </row>
    <row r="4074" spans="1:2" ht="15" x14ac:dyDescent="0.25">
      <c r="A4074" s="91" t="s">
        <v>5672</v>
      </c>
      <c r="B4074" s="91" t="s">
        <v>5323</v>
      </c>
    </row>
    <row r="4075" spans="1:2" ht="15" x14ac:dyDescent="0.25">
      <c r="A4075" s="91" t="s">
        <v>5673</v>
      </c>
      <c r="B4075" s="91" t="s">
        <v>5323</v>
      </c>
    </row>
    <row r="4076" spans="1:2" ht="15" x14ac:dyDescent="0.25">
      <c r="A4076" s="91" t="s">
        <v>5674</v>
      </c>
      <c r="B4076" s="91" t="s">
        <v>5323</v>
      </c>
    </row>
    <row r="4077" spans="1:2" ht="15" x14ac:dyDescent="0.25">
      <c r="A4077" s="91" t="s">
        <v>5675</v>
      </c>
      <c r="B4077" s="91" t="s">
        <v>5323</v>
      </c>
    </row>
    <row r="4078" spans="1:2" ht="15" x14ac:dyDescent="0.25">
      <c r="A4078" s="91" t="s">
        <v>5676</v>
      </c>
      <c r="B4078" s="91" t="s">
        <v>5323</v>
      </c>
    </row>
    <row r="4079" spans="1:2" ht="15" x14ac:dyDescent="0.25">
      <c r="A4079" s="91" t="s">
        <v>5677</v>
      </c>
      <c r="B4079" s="91" t="s">
        <v>5323</v>
      </c>
    </row>
    <row r="4080" spans="1:2" ht="15" x14ac:dyDescent="0.25">
      <c r="A4080" s="91" t="s">
        <v>5678</v>
      </c>
      <c r="B4080" s="91" t="s">
        <v>5323</v>
      </c>
    </row>
    <row r="4081" spans="1:2" ht="15" x14ac:dyDescent="0.25">
      <c r="A4081" s="91" t="s">
        <v>5679</v>
      </c>
      <c r="B4081" s="91" t="s">
        <v>5323</v>
      </c>
    </row>
    <row r="4082" spans="1:2" ht="15" x14ac:dyDescent="0.25">
      <c r="A4082" s="91" t="s">
        <v>5680</v>
      </c>
      <c r="B4082" s="91" t="s">
        <v>5323</v>
      </c>
    </row>
    <row r="4083" spans="1:2" ht="15" x14ac:dyDescent="0.25">
      <c r="A4083" s="91" t="s">
        <v>5681</v>
      </c>
      <c r="B4083" s="91" t="s">
        <v>5323</v>
      </c>
    </row>
    <row r="4084" spans="1:2" ht="15" x14ac:dyDescent="0.25">
      <c r="A4084" s="91" t="s">
        <v>5682</v>
      </c>
      <c r="B4084" s="91" t="s">
        <v>5323</v>
      </c>
    </row>
    <row r="4085" spans="1:2" ht="15" x14ac:dyDescent="0.25">
      <c r="A4085" s="91" t="s">
        <v>5683</v>
      </c>
      <c r="B4085" s="91" t="s">
        <v>5323</v>
      </c>
    </row>
    <row r="4086" spans="1:2" ht="15" x14ac:dyDescent="0.25">
      <c r="A4086" s="91" t="s">
        <v>5684</v>
      </c>
      <c r="B4086" s="91" t="s">
        <v>5323</v>
      </c>
    </row>
    <row r="4087" spans="1:2" ht="15" x14ac:dyDescent="0.25">
      <c r="A4087" s="91" t="s">
        <v>5685</v>
      </c>
      <c r="B4087" s="91" t="s">
        <v>5323</v>
      </c>
    </row>
    <row r="4088" spans="1:2" ht="15" x14ac:dyDescent="0.25">
      <c r="A4088" s="91" t="s">
        <v>5686</v>
      </c>
      <c r="B4088" s="91" t="s">
        <v>5323</v>
      </c>
    </row>
    <row r="4089" spans="1:2" ht="15" x14ac:dyDescent="0.25">
      <c r="A4089" s="91" t="s">
        <v>5687</v>
      </c>
      <c r="B4089" s="91" t="s">
        <v>5323</v>
      </c>
    </row>
    <row r="4090" spans="1:2" ht="15" x14ac:dyDescent="0.25">
      <c r="A4090" s="91" t="s">
        <v>5688</v>
      </c>
      <c r="B4090" s="91" t="s">
        <v>5323</v>
      </c>
    </row>
    <row r="4091" spans="1:2" ht="15" x14ac:dyDescent="0.25">
      <c r="A4091" s="91" t="s">
        <v>5689</v>
      </c>
      <c r="B4091" s="91" t="s">
        <v>5323</v>
      </c>
    </row>
    <row r="4092" spans="1:2" ht="15" x14ac:dyDescent="0.25">
      <c r="A4092" s="91" t="s">
        <v>5690</v>
      </c>
      <c r="B4092" s="91" t="s">
        <v>5323</v>
      </c>
    </row>
    <row r="4093" spans="1:2" ht="15" x14ac:dyDescent="0.25">
      <c r="A4093" s="91" t="s">
        <v>5691</v>
      </c>
      <c r="B4093" s="91" t="s">
        <v>5323</v>
      </c>
    </row>
    <row r="4094" spans="1:2" ht="15" x14ac:dyDescent="0.25">
      <c r="A4094" s="91" t="s">
        <v>5692</v>
      </c>
      <c r="B4094" s="91" t="s">
        <v>5323</v>
      </c>
    </row>
    <row r="4095" spans="1:2" ht="15" x14ac:dyDescent="0.25">
      <c r="A4095" s="91" t="s">
        <v>5693</v>
      </c>
      <c r="B4095" s="91" t="s">
        <v>5323</v>
      </c>
    </row>
    <row r="4096" spans="1:2" ht="15" x14ac:dyDescent="0.25">
      <c r="A4096" s="91" t="s">
        <v>5694</v>
      </c>
      <c r="B4096" s="91" t="s">
        <v>5323</v>
      </c>
    </row>
    <row r="4097" spans="1:2" ht="15" x14ac:dyDescent="0.25">
      <c r="A4097" s="91" t="s">
        <v>5695</v>
      </c>
      <c r="B4097" s="91" t="s">
        <v>5323</v>
      </c>
    </row>
    <row r="4098" spans="1:2" ht="15" x14ac:dyDescent="0.25">
      <c r="A4098" s="91" t="s">
        <v>5696</v>
      </c>
      <c r="B4098" s="91" t="s">
        <v>5323</v>
      </c>
    </row>
    <row r="4099" spans="1:2" ht="15" x14ac:dyDescent="0.25">
      <c r="A4099" s="91" t="s">
        <v>5697</v>
      </c>
      <c r="B4099" s="91" t="s">
        <v>5323</v>
      </c>
    </row>
    <row r="4100" spans="1:2" ht="15" x14ac:dyDescent="0.25">
      <c r="A4100" s="91" t="s">
        <v>5698</v>
      </c>
      <c r="B4100" s="91" t="s">
        <v>5323</v>
      </c>
    </row>
    <row r="4101" spans="1:2" ht="15" x14ac:dyDescent="0.25">
      <c r="A4101" s="91" t="s">
        <v>5699</v>
      </c>
      <c r="B4101" s="91" t="s">
        <v>5323</v>
      </c>
    </row>
    <row r="4102" spans="1:2" ht="15" x14ac:dyDescent="0.25">
      <c r="A4102" s="91" t="s">
        <v>5700</v>
      </c>
      <c r="B4102" s="91" t="s">
        <v>5323</v>
      </c>
    </row>
    <row r="4103" spans="1:2" ht="15" x14ac:dyDescent="0.25">
      <c r="A4103" s="91" t="s">
        <v>5701</v>
      </c>
      <c r="B4103" s="91" t="s">
        <v>5323</v>
      </c>
    </row>
    <row r="4104" spans="1:2" ht="15" x14ac:dyDescent="0.25">
      <c r="A4104" s="91" t="s">
        <v>5702</v>
      </c>
      <c r="B4104" s="91" t="s">
        <v>5323</v>
      </c>
    </row>
    <row r="4105" spans="1:2" ht="15" x14ac:dyDescent="0.25">
      <c r="A4105" s="91" t="s">
        <v>5703</v>
      </c>
      <c r="B4105" s="91" t="s">
        <v>5323</v>
      </c>
    </row>
    <row r="4106" spans="1:2" ht="15" x14ac:dyDescent="0.25">
      <c r="A4106" s="91" t="s">
        <v>5704</v>
      </c>
      <c r="B4106" s="91" t="s">
        <v>5323</v>
      </c>
    </row>
    <row r="4107" spans="1:2" ht="15" x14ac:dyDescent="0.25">
      <c r="A4107" s="91" t="s">
        <v>5705</v>
      </c>
      <c r="B4107" s="91" t="s">
        <v>5323</v>
      </c>
    </row>
    <row r="4108" spans="1:2" ht="15" x14ac:dyDescent="0.25">
      <c r="A4108" s="91" t="s">
        <v>5706</v>
      </c>
      <c r="B4108" s="91" t="s">
        <v>5323</v>
      </c>
    </row>
    <row r="4109" spans="1:2" ht="15" x14ac:dyDescent="0.25">
      <c r="A4109" s="91" t="s">
        <v>5707</v>
      </c>
      <c r="B4109" s="91" t="s">
        <v>5323</v>
      </c>
    </row>
    <row r="4110" spans="1:2" ht="15" x14ac:dyDescent="0.25">
      <c r="A4110" s="91" t="s">
        <v>5708</v>
      </c>
      <c r="B4110" s="91" t="s">
        <v>5323</v>
      </c>
    </row>
    <row r="4111" spans="1:2" ht="15" x14ac:dyDescent="0.25">
      <c r="A4111" s="91" t="s">
        <v>5709</v>
      </c>
      <c r="B4111" s="91" t="s">
        <v>5323</v>
      </c>
    </row>
    <row r="4112" spans="1:2" ht="15" x14ac:dyDescent="0.25">
      <c r="A4112" s="91" t="s">
        <v>5710</v>
      </c>
      <c r="B4112" s="91" t="s">
        <v>5323</v>
      </c>
    </row>
    <row r="4113" spans="1:2" ht="15" x14ac:dyDescent="0.25">
      <c r="A4113" s="91" t="s">
        <v>5711</v>
      </c>
      <c r="B4113" s="91" t="s">
        <v>5323</v>
      </c>
    </row>
    <row r="4114" spans="1:2" ht="15" x14ac:dyDescent="0.25">
      <c r="A4114" s="91" t="s">
        <v>5712</v>
      </c>
      <c r="B4114" s="91" t="s">
        <v>5323</v>
      </c>
    </row>
    <row r="4115" spans="1:2" ht="15" x14ac:dyDescent="0.25">
      <c r="A4115" s="91" t="s">
        <v>5713</v>
      </c>
      <c r="B4115" s="91" t="s">
        <v>5323</v>
      </c>
    </row>
    <row r="4116" spans="1:2" ht="15" x14ac:dyDescent="0.25">
      <c r="A4116" s="91" t="s">
        <v>5714</v>
      </c>
      <c r="B4116" s="91" t="s">
        <v>5323</v>
      </c>
    </row>
    <row r="4117" spans="1:2" ht="15" x14ac:dyDescent="0.25">
      <c r="A4117" s="91" t="s">
        <v>5715</v>
      </c>
      <c r="B4117" s="91" t="s">
        <v>5323</v>
      </c>
    </row>
    <row r="4118" spans="1:2" ht="15" x14ac:dyDescent="0.25">
      <c r="A4118" s="91" t="s">
        <v>5716</v>
      </c>
      <c r="B4118" s="91" t="s">
        <v>5323</v>
      </c>
    </row>
    <row r="4119" spans="1:2" ht="15" x14ac:dyDescent="0.25">
      <c r="A4119" s="91" t="s">
        <v>5717</v>
      </c>
      <c r="B4119" s="91" t="s">
        <v>5323</v>
      </c>
    </row>
    <row r="4120" spans="1:2" ht="15" x14ac:dyDescent="0.25">
      <c r="A4120" s="91" t="s">
        <v>5718</v>
      </c>
      <c r="B4120" s="91" t="s">
        <v>5323</v>
      </c>
    </row>
    <row r="4121" spans="1:2" ht="15" x14ac:dyDescent="0.25">
      <c r="A4121" s="91" t="s">
        <v>5719</v>
      </c>
      <c r="B4121" s="91" t="s">
        <v>5323</v>
      </c>
    </row>
    <row r="4122" spans="1:2" ht="15" x14ac:dyDescent="0.25">
      <c r="A4122" s="91" t="s">
        <v>5720</v>
      </c>
      <c r="B4122" s="91" t="s">
        <v>5323</v>
      </c>
    </row>
    <row r="4123" spans="1:2" ht="15" x14ac:dyDescent="0.25">
      <c r="A4123" s="91" t="s">
        <v>5721</v>
      </c>
      <c r="B4123" s="91" t="s">
        <v>5323</v>
      </c>
    </row>
    <row r="4124" spans="1:2" ht="15" x14ac:dyDescent="0.25">
      <c r="A4124" s="91" t="s">
        <v>5722</v>
      </c>
      <c r="B4124" s="91" t="s">
        <v>5323</v>
      </c>
    </row>
    <row r="4125" spans="1:2" ht="15" x14ac:dyDescent="0.25">
      <c r="A4125" s="91" t="s">
        <v>5723</v>
      </c>
      <c r="B4125" s="91" t="s">
        <v>5323</v>
      </c>
    </row>
    <row r="4126" spans="1:2" ht="15" x14ac:dyDescent="0.25">
      <c r="A4126" s="91" t="s">
        <v>5724</v>
      </c>
      <c r="B4126" s="91" t="s">
        <v>5323</v>
      </c>
    </row>
    <row r="4127" spans="1:2" ht="15" x14ac:dyDescent="0.25">
      <c r="A4127" s="91" t="s">
        <v>5725</v>
      </c>
      <c r="B4127" s="91" t="s">
        <v>5323</v>
      </c>
    </row>
    <row r="4128" spans="1:2" ht="15" x14ac:dyDescent="0.25">
      <c r="A4128" s="91" t="s">
        <v>5726</v>
      </c>
      <c r="B4128" s="91" t="s">
        <v>5323</v>
      </c>
    </row>
    <row r="4129" spans="1:2" ht="15" x14ac:dyDescent="0.25">
      <c r="A4129" s="91" t="s">
        <v>5727</v>
      </c>
      <c r="B4129" s="91" t="s">
        <v>5323</v>
      </c>
    </row>
    <row r="4130" spans="1:2" ht="15" x14ac:dyDescent="0.25">
      <c r="A4130" s="91" t="s">
        <v>5728</v>
      </c>
      <c r="B4130" s="91" t="s">
        <v>5323</v>
      </c>
    </row>
    <row r="4131" spans="1:2" ht="15" x14ac:dyDescent="0.25">
      <c r="A4131" s="91" t="s">
        <v>5729</v>
      </c>
      <c r="B4131" s="91" t="s">
        <v>5323</v>
      </c>
    </row>
    <row r="4132" spans="1:2" ht="15" x14ac:dyDescent="0.25">
      <c r="A4132" s="91" t="s">
        <v>5730</v>
      </c>
      <c r="B4132" s="91" t="s">
        <v>5323</v>
      </c>
    </row>
    <row r="4133" spans="1:2" ht="15" x14ac:dyDescent="0.25">
      <c r="A4133" s="91" t="s">
        <v>5731</v>
      </c>
      <c r="B4133" s="91" t="s">
        <v>5323</v>
      </c>
    </row>
    <row r="4134" spans="1:2" ht="15" x14ac:dyDescent="0.25">
      <c r="A4134" s="91" t="s">
        <v>5732</v>
      </c>
      <c r="B4134" s="91" t="s">
        <v>5323</v>
      </c>
    </row>
    <row r="4135" spans="1:2" ht="15" x14ac:dyDescent="0.25">
      <c r="A4135" s="91" t="s">
        <v>5733</v>
      </c>
      <c r="B4135" s="91" t="s">
        <v>5323</v>
      </c>
    </row>
    <row r="4136" spans="1:2" ht="15" x14ac:dyDescent="0.25">
      <c r="A4136" s="91" t="s">
        <v>5734</v>
      </c>
      <c r="B4136" s="91" t="s">
        <v>5323</v>
      </c>
    </row>
    <row r="4137" spans="1:2" ht="15" x14ac:dyDescent="0.25">
      <c r="A4137" s="91" t="s">
        <v>5735</v>
      </c>
      <c r="B4137" s="91" t="s">
        <v>5323</v>
      </c>
    </row>
    <row r="4138" spans="1:2" ht="15" x14ac:dyDescent="0.25">
      <c r="A4138" s="91" t="s">
        <v>5736</v>
      </c>
      <c r="B4138" s="91" t="s">
        <v>5323</v>
      </c>
    </row>
    <row r="4139" spans="1:2" ht="15" x14ac:dyDescent="0.25">
      <c r="A4139" s="91" t="s">
        <v>5737</v>
      </c>
      <c r="B4139" s="91" t="s">
        <v>5323</v>
      </c>
    </row>
    <row r="4140" spans="1:2" ht="15" x14ac:dyDescent="0.25">
      <c r="A4140" s="91" t="s">
        <v>5738</v>
      </c>
      <c r="B4140" s="91" t="s">
        <v>5323</v>
      </c>
    </row>
    <row r="4141" spans="1:2" ht="15" x14ac:dyDescent="0.25">
      <c r="A4141" s="91" t="s">
        <v>5739</v>
      </c>
      <c r="B4141" s="91" t="s">
        <v>5323</v>
      </c>
    </row>
    <row r="4142" spans="1:2" ht="15" x14ac:dyDescent="0.25">
      <c r="A4142" s="91" t="s">
        <v>5740</v>
      </c>
      <c r="B4142" s="91" t="s">
        <v>5323</v>
      </c>
    </row>
    <row r="4143" spans="1:2" ht="15" x14ac:dyDescent="0.25">
      <c r="A4143" s="91" t="s">
        <v>5741</v>
      </c>
      <c r="B4143" s="91" t="s">
        <v>5323</v>
      </c>
    </row>
    <row r="4144" spans="1:2" ht="15" x14ac:dyDescent="0.25">
      <c r="A4144" s="91" t="s">
        <v>5742</v>
      </c>
      <c r="B4144" s="91" t="s">
        <v>5323</v>
      </c>
    </row>
    <row r="4145" spans="1:2" ht="15" x14ac:dyDescent="0.25">
      <c r="A4145" s="91" t="s">
        <v>5743</v>
      </c>
      <c r="B4145" s="91" t="s">
        <v>5323</v>
      </c>
    </row>
    <row r="4146" spans="1:2" ht="15" x14ac:dyDescent="0.25">
      <c r="A4146" s="91" t="s">
        <v>5744</v>
      </c>
      <c r="B4146" s="91" t="s">
        <v>5323</v>
      </c>
    </row>
    <row r="4147" spans="1:2" ht="15" x14ac:dyDescent="0.25">
      <c r="A4147" s="91" t="s">
        <v>5745</v>
      </c>
      <c r="B4147" s="91" t="s">
        <v>5323</v>
      </c>
    </row>
    <row r="4148" spans="1:2" ht="15" x14ac:dyDescent="0.25">
      <c r="A4148" s="91" t="s">
        <v>5746</v>
      </c>
      <c r="B4148" s="91" t="s">
        <v>5323</v>
      </c>
    </row>
    <row r="4149" spans="1:2" ht="15" x14ac:dyDescent="0.25">
      <c r="A4149" s="91" t="s">
        <v>5747</v>
      </c>
      <c r="B4149" s="91" t="s">
        <v>5323</v>
      </c>
    </row>
    <row r="4150" spans="1:2" ht="15" x14ac:dyDescent="0.25">
      <c r="A4150" s="91" t="s">
        <v>5748</v>
      </c>
      <c r="B4150" s="91" t="s">
        <v>5323</v>
      </c>
    </row>
    <row r="4151" spans="1:2" ht="15" x14ac:dyDescent="0.25">
      <c r="A4151" s="91" t="s">
        <v>5749</v>
      </c>
      <c r="B4151" s="91" t="s">
        <v>5750</v>
      </c>
    </row>
    <row r="4152" spans="1:2" ht="15" x14ac:dyDescent="0.25">
      <c r="A4152" s="91" t="s">
        <v>5751</v>
      </c>
      <c r="B4152" s="91" t="s">
        <v>5750</v>
      </c>
    </row>
    <row r="4153" spans="1:2" ht="15" x14ac:dyDescent="0.25">
      <c r="A4153" s="91" t="s">
        <v>5752</v>
      </c>
      <c r="B4153" s="91" t="s">
        <v>5750</v>
      </c>
    </row>
    <row r="4154" spans="1:2" ht="15" x14ac:dyDescent="0.25">
      <c r="A4154" s="91" t="s">
        <v>5753</v>
      </c>
      <c r="B4154" s="91" t="s">
        <v>5750</v>
      </c>
    </row>
    <row r="4155" spans="1:2" ht="15" x14ac:dyDescent="0.25">
      <c r="A4155" s="91" t="s">
        <v>5754</v>
      </c>
      <c r="B4155" s="91" t="s">
        <v>5750</v>
      </c>
    </row>
    <row r="4156" spans="1:2" ht="15" x14ac:dyDescent="0.25">
      <c r="A4156" s="91" t="s">
        <v>5755</v>
      </c>
      <c r="B4156" s="91" t="s">
        <v>5750</v>
      </c>
    </row>
    <row r="4157" spans="1:2" ht="15" x14ac:dyDescent="0.25">
      <c r="A4157" s="91" t="s">
        <v>5756</v>
      </c>
      <c r="B4157" s="91" t="s">
        <v>5750</v>
      </c>
    </row>
    <row r="4158" spans="1:2" ht="15" x14ac:dyDescent="0.25">
      <c r="A4158" s="91" t="s">
        <v>5757</v>
      </c>
      <c r="B4158" s="91" t="s">
        <v>5750</v>
      </c>
    </row>
    <row r="4159" spans="1:2" ht="15" x14ac:dyDescent="0.25">
      <c r="A4159" s="91" t="s">
        <v>5758</v>
      </c>
      <c r="B4159" s="91" t="s">
        <v>5750</v>
      </c>
    </row>
    <row r="4160" spans="1:2" ht="15" x14ac:dyDescent="0.25">
      <c r="A4160" s="91" t="s">
        <v>5759</v>
      </c>
      <c r="B4160" s="91" t="s">
        <v>5750</v>
      </c>
    </row>
    <row r="4161" spans="1:2" ht="15" x14ac:dyDescent="0.25">
      <c r="A4161" s="91" t="s">
        <v>5760</v>
      </c>
      <c r="B4161" s="91" t="s">
        <v>5761</v>
      </c>
    </row>
    <row r="4162" spans="1:2" ht="15" x14ac:dyDescent="0.25">
      <c r="A4162" s="91" t="s">
        <v>5762</v>
      </c>
      <c r="B4162" s="91" t="s">
        <v>5761</v>
      </c>
    </row>
    <row r="4163" spans="1:2" ht="15" x14ac:dyDescent="0.25">
      <c r="A4163" s="91" t="s">
        <v>5763</v>
      </c>
      <c r="B4163" s="91" t="s">
        <v>5750</v>
      </c>
    </row>
    <row r="4164" spans="1:2" ht="15" x14ac:dyDescent="0.25">
      <c r="A4164" s="91" t="s">
        <v>5764</v>
      </c>
      <c r="B4164" s="91" t="s">
        <v>5750</v>
      </c>
    </row>
    <row r="4165" spans="1:2" ht="15" x14ac:dyDescent="0.25">
      <c r="A4165" s="91" t="s">
        <v>5765</v>
      </c>
      <c r="B4165" s="91" t="s">
        <v>5750</v>
      </c>
    </row>
    <row r="4166" spans="1:2" ht="15" x14ac:dyDescent="0.25">
      <c r="A4166" s="91" t="s">
        <v>5766</v>
      </c>
      <c r="B4166" s="91" t="s">
        <v>5767</v>
      </c>
    </row>
    <row r="4167" spans="1:2" ht="15" x14ac:dyDescent="0.25">
      <c r="A4167" s="91" t="s">
        <v>5768</v>
      </c>
      <c r="B4167" s="91" t="s">
        <v>5769</v>
      </c>
    </row>
    <row r="4168" spans="1:2" ht="15" x14ac:dyDescent="0.25">
      <c r="A4168" s="91" t="s">
        <v>5770</v>
      </c>
      <c r="B4168" s="91" t="s">
        <v>5771</v>
      </c>
    </row>
    <row r="4169" spans="1:2" ht="15" x14ac:dyDescent="0.25">
      <c r="A4169" s="91" t="s">
        <v>5772</v>
      </c>
      <c r="B4169" s="91" t="s">
        <v>5773</v>
      </c>
    </row>
    <row r="4170" spans="1:2" ht="15" x14ac:dyDescent="0.25">
      <c r="A4170" s="91" t="s">
        <v>5774</v>
      </c>
      <c r="B4170" s="91" t="s">
        <v>5771</v>
      </c>
    </row>
    <row r="4171" spans="1:2" ht="15" x14ac:dyDescent="0.25">
      <c r="A4171" s="91" t="s">
        <v>5775</v>
      </c>
      <c r="B4171" s="91" t="s">
        <v>5776</v>
      </c>
    </row>
    <row r="4172" spans="1:2" ht="15" x14ac:dyDescent="0.25">
      <c r="A4172" s="91" t="s">
        <v>5777</v>
      </c>
      <c r="B4172" s="91" t="s">
        <v>5776</v>
      </c>
    </row>
    <row r="4173" spans="1:2" ht="15" x14ac:dyDescent="0.25">
      <c r="A4173" s="91" t="s">
        <v>5778</v>
      </c>
      <c r="B4173" s="91" t="s">
        <v>5779</v>
      </c>
    </row>
    <row r="4174" spans="1:2" ht="15" x14ac:dyDescent="0.25">
      <c r="A4174" s="91" t="s">
        <v>5780</v>
      </c>
      <c r="B4174" s="91" t="s">
        <v>5781</v>
      </c>
    </row>
    <row r="4175" spans="1:2" ht="15" x14ac:dyDescent="0.25">
      <c r="A4175" s="91" t="s">
        <v>5782</v>
      </c>
      <c r="B4175" s="91" t="s">
        <v>5781</v>
      </c>
    </row>
    <row r="4176" spans="1:2" ht="15" x14ac:dyDescent="0.25">
      <c r="A4176" s="91" t="s">
        <v>5783</v>
      </c>
      <c r="B4176" s="91" t="s">
        <v>5784</v>
      </c>
    </row>
    <row r="4177" spans="1:2" ht="15" x14ac:dyDescent="0.25">
      <c r="A4177" s="91" t="s">
        <v>5785</v>
      </c>
      <c r="B4177" s="91" t="s">
        <v>5786</v>
      </c>
    </row>
    <row r="4178" spans="1:2" ht="15" x14ac:dyDescent="0.25">
      <c r="A4178" s="91" t="s">
        <v>5787</v>
      </c>
      <c r="B4178" s="91" t="s">
        <v>5786</v>
      </c>
    </row>
    <row r="4179" spans="1:2" ht="15" x14ac:dyDescent="0.25">
      <c r="A4179" s="91" t="s">
        <v>5788</v>
      </c>
      <c r="B4179" s="91" t="s">
        <v>5789</v>
      </c>
    </row>
    <row r="4180" spans="1:2" ht="15" x14ac:dyDescent="0.25">
      <c r="A4180" s="91" t="s">
        <v>5790</v>
      </c>
      <c r="B4180" s="91" t="s">
        <v>5791</v>
      </c>
    </row>
    <row r="4181" spans="1:2" ht="15" x14ac:dyDescent="0.25">
      <c r="A4181" s="91" t="s">
        <v>5792</v>
      </c>
      <c r="B4181" s="91" t="s">
        <v>5793</v>
      </c>
    </row>
    <row r="4182" spans="1:2" ht="15" x14ac:dyDescent="0.25">
      <c r="A4182" s="91" t="s">
        <v>5794</v>
      </c>
      <c r="B4182" s="91" t="s">
        <v>5789</v>
      </c>
    </row>
    <row r="4183" spans="1:2" ht="15" x14ac:dyDescent="0.25">
      <c r="A4183" s="91" t="s">
        <v>5795</v>
      </c>
      <c r="B4183" s="91" t="s">
        <v>5767</v>
      </c>
    </row>
    <row r="4184" spans="1:2" ht="15" x14ac:dyDescent="0.25">
      <c r="A4184" s="91" t="s">
        <v>5796</v>
      </c>
      <c r="B4184" s="91" t="s">
        <v>5797</v>
      </c>
    </row>
    <row r="4185" spans="1:2" ht="15" x14ac:dyDescent="0.25">
      <c r="A4185" s="91" t="s">
        <v>5798</v>
      </c>
      <c r="B4185" s="91" t="s">
        <v>5797</v>
      </c>
    </row>
    <row r="4186" spans="1:2" ht="15" x14ac:dyDescent="0.25">
      <c r="A4186" s="91" t="s">
        <v>5799</v>
      </c>
      <c r="B4186" s="91" t="s">
        <v>5797</v>
      </c>
    </row>
    <row r="4187" spans="1:2" ht="15" x14ac:dyDescent="0.25">
      <c r="A4187" s="91" t="s">
        <v>5800</v>
      </c>
      <c r="B4187" s="91" t="s">
        <v>5801</v>
      </c>
    </row>
    <row r="4188" spans="1:2" ht="15" x14ac:dyDescent="0.25">
      <c r="A4188" s="91" t="s">
        <v>5802</v>
      </c>
      <c r="B4188" s="91" t="s">
        <v>5803</v>
      </c>
    </row>
    <row r="4189" spans="1:2" ht="15" x14ac:dyDescent="0.25">
      <c r="A4189" s="91" t="s">
        <v>5804</v>
      </c>
      <c r="B4189" s="91" t="s">
        <v>5803</v>
      </c>
    </row>
    <row r="4190" spans="1:2" ht="15" x14ac:dyDescent="0.25">
      <c r="A4190" s="91" t="s">
        <v>5805</v>
      </c>
      <c r="B4190" s="91" t="s">
        <v>5806</v>
      </c>
    </row>
    <row r="4191" spans="1:2" ht="15" x14ac:dyDescent="0.25">
      <c r="A4191" s="91" t="s">
        <v>5807</v>
      </c>
      <c r="B4191" s="91" t="s">
        <v>5808</v>
      </c>
    </row>
    <row r="4192" spans="1:2" ht="15" x14ac:dyDescent="0.25">
      <c r="A4192" s="91" t="s">
        <v>5809</v>
      </c>
      <c r="B4192" s="91" t="s">
        <v>5808</v>
      </c>
    </row>
    <row r="4193" spans="1:2" ht="15" x14ac:dyDescent="0.25">
      <c r="A4193" s="91" t="s">
        <v>5810</v>
      </c>
      <c r="B4193" s="91" t="s">
        <v>5808</v>
      </c>
    </row>
    <row r="4194" spans="1:2" ht="15" x14ac:dyDescent="0.25">
      <c r="A4194" s="91" t="s">
        <v>5811</v>
      </c>
      <c r="B4194" s="91" t="s">
        <v>5808</v>
      </c>
    </row>
    <row r="4195" spans="1:2" ht="15" x14ac:dyDescent="0.25">
      <c r="A4195" s="91" t="s">
        <v>5812</v>
      </c>
      <c r="B4195" s="91" t="s">
        <v>5808</v>
      </c>
    </row>
    <row r="4196" spans="1:2" ht="15" x14ac:dyDescent="0.25">
      <c r="A4196" s="91" t="s">
        <v>5813</v>
      </c>
      <c r="B4196" s="91" t="s">
        <v>5808</v>
      </c>
    </row>
    <row r="4197" spans="1:2" ht="15" x14ac:dyDescent="0.25">
      <c r="A4197" s="91" t="s">
        <v>5814</v>
      </c>
      <c r="B4197" s="91" t="s">
        <v>5808</v>
      </c>
    </row>
    <row r="4198" spans="1:2" ht="15" x14ac:dyDescent="0.25">
      <c r="A4198" s="91" t="s">
        <v>5815</v>
      </c>
      <c r="B4198" s="91" t="s">
        <v>5808</v>
      </c>
    </row>
    <row r="4199" spans="1:2" ht="15" x14ac:dyDescent="0.25">
      <c r="A4199" s="91" t="s">
        <v>5816</v>
      </c>
      <c r="B4199" s="91" t="s">
        <v>5808</v>
      </c>
    </row>
    <row r="4200" spans="1:2" ht="15" x14ac:dyDescent="0.25">
      <c r="A4200" s="91" t="s">
        <v>5817</v>
      </c>
      <c r="B4200" s="91" t="s">
        <v>5808</v>
      </c>
    </row>
    <row r="4201" spans="1:2" ht="15" x14ac:dyDescent="0.25">
      <c r="A4201" s="91" t="s">
        <v>5818</v>
      </c>
      <c r="B4201" s="91" t="s">
        <v>5808</v>
      </c>
    </row>
    <row r="4202" spans="1:2" ht="15" x14ac:dyDescent="0.25">
      <c r="A4202" s="91" t="s">
        <v>5819</v>
      </c>
      <c r="B4202" s="91" t="s">
        <v>5820</v>
      </c>
    </row>
    <row r="4203" spans="1:2" ht="15" x14ac:dyDescent="0.25">
      <c r="A4203" s="91" t="s">
        <v>5821</v>
      </c>
      <c r="B4203" s="91" t="s">
        <v>5820</v>
      </c>
    </row>
    <row r="4204" spans="1:2" ht="15" x14ac:dyDescent="0.25">
      <c r="A4204" s="91" t="s">
        <v>5822</v>
      </c>
      <c r="B4204" s="91" t="s">
        <v>5823</v>
      </c>
    </row>
    <row r="4205" spans="1:2" ht="15" x14ac:dyDescent="0.25">
      <c r="A4205" s="91" t="s">
        <v>5824</v>
      </c>
      <c r="B4205" s="91" t="s">
        <v>5825</v>
      </c>
    </row>
    <row r="4206" spans="1:2" ht="15" x14ac:dyDescent="0.25">
      <c r="A4206" s="91" t="s">
        <v>5826</v>
      </c>
      <c r="B4206" s="91" t="s">
        <v>5827</v>
      </c>
    </row>
    <row r="4207" spans="1:2" ht="15" x14ac:dyDescent="0.25">
      <c r="A4207" s="91" t="s">
        <v>5828</v>
      </c>
      <c r="B4207" s="91" t="s">
        <v>5829</v>
      </c>
    </row>
    <row r="4208" spans="1:2" ht="15" x14ac:dyDescent="0.25">
      <c r="A4208" s="91" t="s">
        <v>5830</v>
      </c>
      <c r="B4208" s="91" t="s">
        <v>5831</v>
      </c>
    </row>
    <row r="4209" spans="1:2" ht="15" x14ac:dyDescent="0.25">
      <c r="A4209" s="91" t="s">
        <v>5832</v>
      </c>
      <c r="B4209" s="91" t="s">
        <v>5831</v>
      </c>
    </row>
    <row r="4210" spans="1:2" ht="15" x14ac:dyDescent="0.25">
      <c r="A4210" s="91" t="s">
        <v>5833</v>
      </c>
      <c r="B4210" s="91" t="s">
        <v>5834</v>
      </c>
    </row>
    <row r="4211" spans="1:2" ht="15" x14ac:dyDescent="0.25">
      <c r="A4211" s="91" t="s">
        <v>5835</v>
      </c>
      <c r="B4211" s="91" t="s">
        <v>5836</v>
      </c>
    </row>
    <row r="4212" spans="1:2" ht="15" x14ac:dyDescent="0.25">
      <c r="A4212" s="91" t="s">
        <v>5837</v>
      </c>
      <c r="B4212" s="91" t="s">
        <v>5836</v>
      </c>
    </row>
    <row r="4213" spans="1:2" ht="15" x14ac:dyDescent="0.25">
      <c r="A4213" s="91" t="s">
        <v>5838</v>
      </c>
      <c r="B4213" s="91" t="s">
        <v>5839</v>
      </c>
    </row>
    <row r="4214" spans="1:2" ht="15" x14ac:dyDescent="0.25">
      <c r="A4214" s="91" t="s">
        <v>5840</v>
      </c>
      <c r="B4214" s="91" t="s">
        <v>5839</v>
      </c>
    </row>
    <row r="4215" spans="1:2" ht="15" x14ac:dyDescent="0.25">
      <c r="A4215" s="91" t="s">
        <v>5841</v>
      </c>
      <c r="B4215" s="91" t="s">
        <v>5839</v>
      </c>
    </row>
    <row r="4216" spans="1:2" ht="15" x14ac:dyDescent="0.25">
      <c r="A4216" s="91" t="s">
        <v>5842</v>
      </c>
      <c r="B4216" s="91" t="s">
        <v>5839</v>
      </c>
    </row>
    <row r="4217" spans="1:2" ht="15" x14ac:dyDescent="0.25">
      <c r="A4217" s="91" t="s">
        <v>5843</v>
      </c>
      <c r="B4217" s="91" t="s">
        <v>5839</v>
      </c>
    </row>
    <row r="4218" spans="1:2" ht="15" x14ac:dyDescent="0.25">
      <c r="A4218" s="91" t="s">
        <v>5844</v>
      </c>
      <c r="B4218" s="91" t="s">
        <v>5839</v>
      </c>
    </row>
    <row r="4219" spans="1:2" ht="15" x14ac:dyDescent="0.25">
      <c r="A4219" s="91" t="s">
        <v>5845</v>
      </c>
      <c r="B4219" s="91" t="s">
        <v>5839</v>
      </c>
    </row>
    <row r="4220" spans="1:2" ht="15" x14ac:dyDescent="0.25">
      <c r="A4220" s="91" t="s">
        <v>5846</v>
      </c>
      <c r="B4220" s="91" t="s">
        <v>5839</v>
      </c>
    </row>
    <row r="4221" spans="1:2" ht="15" x14ac:dyDescent="0.25">
      <c r="A4221" s="91" t="s">
        <v>5847</v>
      </c>
      <c r="B4221" s="91" t="s">
        <v>5839</v>
      </c>
    </row>
    <row r="4222" spans="1:2" ht="15" x14ac:dyDescent="0.25">
      <c r="A4222" s="91" t="s">
        <v>5848</v>
      </c>
      <c r="B4222" s="91" t="s">
        <v>5849</v>
      </c>
    </row>
    <row r="4223" spans="1:2" ht="15" x14ac:dyDescent="0.25">
      <c r="A4223" s="91" t="s">
        <v>5850</v>
      </c>
      <c r="B4223" s="91" t="s">
        <v>5849</v>
      </c>
    </row>
    <row r="4224" spans="1:2" ht="15" x14ac:dyDescent="0.25">
      <c r="A4224" s="91" t="s">
        <v>5851</v>
      </c>
      <c r="B4224" s="91" t="s">
        <v>5852</v>
      </c>
    </row>
    <row r="4225" spans="1:2" ht="15" x14ac:dyDescent="0.25">
      <c r="A4225" s="91" t="s">
        <v>5853</v>
      </c>
      <c r="B4225" s="91" t="s">
        <v>5852</v>
      </c>
    </row>
    <row r="4226" spans="1:2" ht="15" x14ac:dyDescent="0.25">
      <c r="A4226" s="91" t="s">
        <v>5854</v>
      </c>
      <c r="B4226" s="91" t="s">
        <v>5852</v>
      </c>
    </row>
    <row r="4227" spans="1:2" ht="15" x14ac:dyDescent="0.25">
      <c r="A4227" s="91" t="s">
        <v>5855</v>
      </c>
      <c r="B4227" s="91" t="s">
        <v>5856</v>
      </c>
    </row>
    <row r="4228" spans="1:2" ht="15" x14ac:dyDescent="0.25">
      <c r="A4228" s="91" t="s">
        <v>5857</v>
      </c>
      <c r="B4228" s="91" t="s">
        <v>5856</v>
      </c>
    </row>
    <row r="4229" spans="1:2" ht="15" x14ac:dyDescent="0.25">
      <c r="A4229" s="91" t="s">
        <v>5858</v>
      </c>
      <c r="B4229" s="91" t="s">
        <v>5859</v>
      </c>
    </row>
    <row r="4230" spans="1:2" ht="15" x14ac:dyDescent="0.25">
      <c r="A4230" s="91" t="s">
        <v>5860</v>
      </c>
      <c r="B4230" s="91" t="s">
        <v>5859</v>
      </c>
    </row>
    <row r="4231" spans="1:2" ht="15" x14ac:dyDescent="0.25">
      <c r="A4231" s="91" t="s">
        <v>5861</v>
      </c>
      <c r="B4231" s="91" t="s">
        <v>5859</v>
      </c>
    </row>
    <row r="4232" spans="1:2" ht="15" x14ac:dyDescent="0.25">
      <c r="A4232" s="91" t="s">
        <v>5862</v>
      </c>
      <c r="B4232" s="91" t="s">
        <v>5859</v>
      </c>
    </row>
    <row r="4233" spans="1:2" ht="15" x14ac:dyDescent="0.25">
      <c r="A4233" s="91" t="s">
        <v>5863</v>
      </c>
      <c r="B4233" s="91" t="s">
        <v>5859</v>
      </c>
    </row>
    <row r="4234" spans="1:2" ht="15" x14ac:dyDescent="0.25">
      <c r="A4234" s="91" t="s">
        <v>5864</v>
      </c>
      <c r="B4234" s="91" t="s">
        <v>5859</v>
      </c>
    </row>
    <row r="4235" spans="1:2" ht="15" x14ac:dyDescent="0.25">
      <c r="A4235" s="91" t="s">
        <v>5865</v>
      </c>
      <c r="B4235" s="91" t="s">
        <v>5859</v>
      </c>
    </row>
    <row r="4236" spans="1:2" ht="15" x14ac:dyDescent="0.25">
      <c r="A4236" s="91" t="s">
        <v>5866</v>
      </c>
      <c r="B4236" s="91" t="s">
        <v>5859</v>
      </c>
    </row>
    <row r="4237" spans="1:2" ht="15" x14ac:dyDescent="0.25">
      <c r="A4237" s="91" t="s">
        <v>5867</v>
      </c>
      <c r="B4237" s="91" t="s">
        <v>5868</v>
      </c>
    </row>
    <row r="4238" spans="1:2" ht="15" x14ac:dyDescent="0.25">
      <c r="A4238" s="91" t="s">
        <v>5869</v>
      </c>
      <c r="B4238" s="91" t="s">
        <v>5859</v>
      </c>
    </row>
    <row r="4239" spans="1:2" ht="15" x14ac:dyDescent="0.25">
      <c r="A4239" s="91" t="s">
        <v>5870</v>
      </c>
      <c r="B4239" s="91" t="s">
        <v>5859</v>
      </c>
    </row>
    <row r="4240" spans="1:2" ht="15" x14ac:dyDescent="0.25">
      <c r="A4240" s="91" t="s">
        <v>5871</v>
      </c>
      <c r="B4240" s="91" t="s">
        <v>5859</v>
      </c>
    </row>
    <row r="4241" spans="1:2" ht="15" x14ac:dyDescent="0.25">
      <c r="A4241" s="91" t="s">
        <v>5872</v>
      </c>
      <c r="B4241" s="91" t="s">
        <v>5859</v>
      </c>
    </row>
    <row r="4242" spans="1:2" ht="15" x14ac:dyDescent="0.25">
      <c r="A4242" s="91" t="s">
        <v>5873</v>
      </c>
      <c r="B4242" s="91" t="s">
        <v>5859</v>
      </c>
    </row>
    <row r="4243" spans="1:2" ht="15" x14ac:dyDescent="0.25">
      <c r="A4243" s="91" t="s">
        <v>5874</v>
      </c>
      <c r="B4243" s="91" t="s">
        <v>5859</v>
      </c>
    </row>
    <row r="4244" spans="1:2" ht="15" x14ac:dyDescent="0.25">
      <c r="A4244" s="91" t="s">
        <v>5875</v>
      </c>
      <c r="B4244" s="91" t="s">
        <v>5859</v>
      </c>
    </row>
    <row r="4245" spans="1:2" ht="15" x14ac:dyDescent="0.25">
      <c r="A4245" s="91" t="s">
        <v>5876</v>
      </c>
      <c r="B4245" s="91" t="s">
        <v>5859</v>
      </c>
    </row>
    <row r="4246" spans="1:2" ht="15" x14ac:dyDescent="0.25">
      <c r="A4246" s="91" t="s">
        <v>5877</v>
      </c>
      <c r="B4246" s="91" t="s">
        <v>5859</v>
      </c>
    </row>
    <row r="4247" spans="1:2" ht="15" x14ac:dyDescent="0.25">
      <c r="A4247" s="91" t="s">
        <v>5878</v>
      </c>
      <c r="B4247" s="91" t="s">
        <v>5859</v>
      </c>
    </row>
    <row r="4248" spans="1:2" ht="15" x14ac:dyDescent="0.25">
      <c r="A4248" s="91" t="s">
        <v>5879</v>
      </c>
      <c r="B4248" s="91" t="s">
        <v>5859</v>
      </c>
    </row>
    <row r="4249" spans="1:2" ht="15" x14ac:dyDescent="0.25">
      <c r="A4249" s="91" t="s">
        <v>5880</v>
      </c>
      <c r="B4249" s="91" t="s">
        <v>5859</v>
      </c>
    </row>
    <row r="4250" spans="1:2" ht="15" x14ac:dyDescent="0.25">
      <c r="A4250" s="91" t="s">
        <v>5881</v>
      </c>
      <c r="B4250" s="91" t="s">
        <v>5882</v>
      </c>
    </row>
    <row r="4251" spans="1:2" ht="15" x14ac:dyDescent="0.25">
      <c r="A4251" s="91" t="s">
        <v>5883</v>
      </c>
      <c r="B4251" s="91" t="s">
        <v>5859</v>
      </c>
    </row>
    <row r="4252" spans="1:2" ht="15" x14ac:dyDescent="0.25">
      <c r="A4252" s="91" t="s">
        <v>5884</v>
      </c>
      <c r="B4252" s="91" t="s">
        <v>5868</v>
      </c>
    </row>
    <row r="4253" spans="1:2" ht="15" x14ac:dyDescent="0.25">
      <c r="A4253" s="91" t="s">
        <v>5885</v>
      </c>
      <c r="B4253" s="91" t="s">
        <v>5859</v>
      </c>
    </row>
    <row r="4254" spans="1:2" ht="15" x14ac:dyDescent="0.25">
      <c r="A4254" s="91" t="s">
        <v>5886</v>
      </c>
      <c r="B4254" s="91" t="s">
        <v>5859</v>
      </c>
    </row>
    <row r="4255" spans="1:2" ht="15" x14ac:dyDescent="0.25">
      <c r="A4255" s="91" t="s">
        <v>5887</v>
      </c>
      <c r="B4255" s="91" t="s">
        <v>5859</v>
      </c>
    </row>
    <row r="4256" spans="1:2" ht="15" x14ac:dyDescent="0.25">
      <c r="A4256" s="91" t="s">
        <v>5888</v>
      </c>
      <c r="B4256" s="91" t="s">
        <v>5859</v>
      </c>
    </row>
    <row r="4257" spans="1:2" ht="15" x14ac:dyDescent="0.25">
      <c r="A4257" s="91" t="s">
        <v>5889</v>
      </c>
      <c r="B4257" s="91" t="s">
        <v>5859</v>
      </c>
    </row>
    <row r="4258" spans="1:2" ht="15" x14ac:dyDescent="0.25">
      <c r="A4258" s="91" t="s">
        <v>5890</v>
      </c>
      <c r="B4258" s="91" t="s">
        <v>5882</v>
      </c>
    </row>
    <row r="4259" spans="1:2" ht="15" x14ac:dyDescent="0.25">
      <c r="A4259" s="91" t="s">
        <v>5891</v>
      </c>
      <c r="B4259" s="91" t="s">
        <v>5892</v>
      </c>
    </row>
    <row r="4260" spans="1:2" ht="15" x14ac:dyDescent="0.25">
      <c r="A4260" s="91" t="s">
        <v>5893</v>
      </c>
      <c r="B4260" s="91" t="s">
        <v>5892</v>
      </c>
    </row>
    <row r="4261" spans="1:2" ht="15" x14ac:dyDescent="0.25">
      <c r="A4261" s="91" t="s">
        <v>5894</v>
      </c>
      <c r="B4261" s="91" t="s">
        <v>5895</v>
      </c>
    </row>
    <row r="4262" spans="1:2" ht="15" x14ac:dyDescent="0.25">
      <c r="A4262" s="91" t="s">
        <v>5896</v>
      </c>
      <c r="B4262" s="91" t="s">
        <v>5897</v>
      </c>
    </row>
    <row r="4263" spans="1:2" ht="15" x14ac:dyDescent="0.25">
      <c r="A4263" s="91" t="s">
        <v>5898</v>
      </c>
      <c r="B4263" s="91" t="s">
        <v>5899</v>
      </c>
    </row>
    <row r="4264" spans="1:2" ht="15" x14ac:dyDescent="0.25">
      <c r="A4264" s="91" t="s">
        <v>5900</v>
      </c>
      <c r="B4264" s="91" t="s">
        <v>5901</v>
      </c>
    </row>
    <row r="4265" spans="1:2" ht="15" x14ac:dyDescent="0.25">
      <c r="A4265" s="91" t="s">
        <v>5902</v>
      </c>
      <c r="B4265" s="91" t="s">
        <v>5903</v>
      </c>
    </row>
    <row r="4266" spans="1:2" ht="15" x14ac:dyDescent="0.25">
      <c r="A4266" s="91" t="s">
        <v>5904</v>
      </c>
      <c r="B4266" s="91" t="s">
        <v>5905</v>
      </c>
    </row>
    <row r="4267" spans="1:2" ht="15" x14ac:dyDescent="0.25">
      <c r="A4267" s="91" t="s">
        <v>5906</v>
      </c>
      <c r="B4267" s="91" t="s">
        <v>5905</v>
      </c>
    </row>
    <row r="4268" spans="1:2" ht="15" x14ac:dyDescent="0.25">
      <c r="A4268" s="91" t="s">
        <v>5907</v>
      </c>
      <c r="B4268" s="91" t="s">
        <v>5908</v>
      </c>
    </row>
    <row r="4269" spans="1:2" ht="15" x14ac:dyDescent="0.25">
      <c r="A4269" s="91" t="s">
        <v>5909</v>
      </c>
      <c r="B4269" s="91" t="s">
        <v>5908</v>
      </c>
    </row>
    <row r="4270" spans="1:2" ht="15" x14ac:dyDescent="0.25">
      <c r="A4270" s="91" t="s">
        <v>5910</v>
      </c>
      <c r="B4270" s="91" t="s">
        <v>5911</v>
      </c>
    </row>
    <row r="4271" spans="1:2" ht="15" x14ac:dyDescent="0.25">
      <c r="A4271" s="91" t="s">
        <v>5912</v>
      </c>
      <c r="B4271" s="91" t="s">
        <v>5911</v>
      </c>
    </row>
    <row r="4272" spans="1:2" ht="15" x14ac:dyDescent="0.25">
      <c r="A4272" s="91" t="s">
        <v>5913</v>
      </c>
      <c r="B4272" s="91" t="s">
        <v>5914</v>
      </c>
    </row>
    <row r="4273" spans="1:2" ht="15" x14ac:dyDescent="0.25">
      <c r="A4273" s="91" t="s">
        <v>5915</v>
      </c>
      <c r="B4273" s="91" t="s">
        <v>5916</v>
      </c>
    </row>
    <row r="4274" spans="1:2" ht="15" x14ac:dyDescent="0.25">
      <c r="A4274" s="91" t="s">
        <v>5917</v>
      </c>
      <c r="B4274" s="91" t="s">
        <v>5916</v>
      </c>
    </row>
    <row r="4275" spans="1:2" ht="15" x14ac:dyDescent="0.25">
      <c r="A4275" s="91" t="s">
        <v>5918</v>
      </c>
      <c r="B4275" s="91" t="s">
        <v>5919</v>
      </c>
    </row>
    <row r="4276" spans="1:2" ht="15" x14ac:dyDescent="0.25">
      <c r="A4276" s="91" t="s">
        <v>5920</v>
      </c>
      <c r="B4276" s="91" t="s">
        <v>5919</v>
      </c>
    </row>
    <row r="4277" spans="1:2" ht="15" x14ac:dyDescent="0.25">
      <c r="A4277" s="91" t="s">
        <v>5921</v>
      </c>
      <c r="B4277" s="91" t="s">
        <v>5922</v>
      </c>
    </row>
    <row r="4278" spans="1:2" ht="15" x14ac:dyDescent="0.25">
      <c r="A4278" s="91" t="s">
        <v>5923</v>
      </c>
      <c r="B4278" s="91" t="s">
        <v>5924</v>
      </c>
    </row>
    <row r="4279" spans="1:2" ht="15" x14ac:dyDescent="0.25">
      <c r="A4279" s="91" t="s">
        <v>5925</v>
      </c>
      <c r="B4279" s="91" t="s">
        <v>5924</v>
      </c>
    </row>
    <row r="4280" spans="1:2" ht="15" x14ac:dyDescent="0.25">
      <c r="A4280" s="91" t="s">
        <v>5926</v>
      </c>
      <c r="B4280" s="91" t="s">
        <v>5924</v>
      </c>
    </row>
    <row r="4281" spans="1:2" ht="15" x14ac:dyDescent="0.25">
      <c r="A4281" s="91" t="s">
        <v>5927</v>
      </c>
      <c r="B4281" s="91" t="s">
        <v>5924</v>
      </c>
    </row>
    <row r="4282" spans="1:2" ht="15" x14ac:dyDescent="0.25">
      <c r="A4282" s="91" t="s">
        <v>5928</v>
      </c>
      <c r="B4282" s="91" t="s">
        <v>5924</v>
      </c>
    </row>
    <row r="4283" spans="1:2" ht="15" x14ac:dyDescent="0.25">
      <c r="A4283" s="91" t="s">
        <v>5929</v>
      </c>
      <c r="B4283" s="91" t="s">
        <v>5924</v>
      </c>
    </row>
    <row r="4284" spans="1:2" ht="15" x14ac:dyDescent="0.25">
      <c r="A4284" s="91" t="s">
        <v>5930</v>
      </c>
      <c r="B4284" s="91" t="s">
        <v>5924</v>
      </c>
    </row>
    <row r="4285" spans="1:2" ht="15" x14ac:dyDescent="0.25">
      <c r="A4285" s="91" t="s">
        <v>5931</v>
      </c>
      <c r="B4285" s="91" t="s">
        <v>5924</v>
      </c>
    </row>
    <row r="4286" spans="1:2" ht="15" x14ac:dyDescent="0.25">
      <c r="A4286" s="91" t="s">
        <v>5932</v>
      </c>
      <c r="B4286" s="91" t="s">
        <v>5933</v>
      </c>
    </row>
    <row r="4287" spans="1:2" ht="15" x14ac:dyDescent="0.25">
      <c r="A4287" s="91" t="s">
        <v>5934</v>
      </c>
      <c r="B4287" s="91" t="s">
        <v>5935</v>
      </c>
    </row>
    <row r="4288" spans="1:2" ht="15" x14ac:dyDescent="0.25">
      <c r="A4288" s="91" t="s">
        <v>5936</v>
      </c>
      <c r="B4288" s="91" t="s">
        <v>5937</v>
      </c>
    </row>
    <row r="4289" spans="1:2" ht="15" x14ac:dyDescent="0.25">
      <c r="A4289" s="91" t="s">
        <v>5938</v>
      </c>
      <c r="B4289" s="91" t="s">
        <v>5939</v>
      </c>
    </row>
    <row r="4290" spans="1:2" ht="15" x14ac:dyDescent="0.25">
      <c r="A4290" s="91" t="s">
        <v>5940</v>
      </c>
      <c r="B4290" s="91" t="s">
        <v>5939</v>
      </c>
    </row>
    <row r="4291" spans="1:2" ht="15" x14ac:dyDescent="0.25">
      <c r="A4291" s="91" t="s">
        <v>5941</v>
      </c>
      <c r="B4291" s="91" t="s">
        <v>5942</v>
      </c>
    </row>
    <row r="4292" spans="1:2" ht="15" x14ac:dyDescent="0.25">
      <c r="A4292" s="91" t="s">
        <v>5943</v>
      </c>
      <c r="B4292" s="91" t="s">
        <v>5942</v>
      </c>
    </row>
    <row r="4293" spans="1:2" ht="15" x14ac:dyDescent="0.25">
      <c r="A4293" s="91" t="s">
        <v>5944</v>
      </c>
      <c r="B4293" s="91" t="s">
        <v>5945</v>
      </c>
    </row>
    <row r="4294" spans="1:2" ht="15" x14ac:dyDescent="0.25">
      <c r="A4294" s="91" t="s">
        <v>5946</v>
      </c>
      <c r="B4294" s="91" t="s">
        <v>5947</v>
      </c>
    </row>
    <row r="4295" spans="1:2" ht="15" x14ac:dyDescent="0.25">
      <c r="A4295" s="91" t="s">
        <v>5948</v>
      </c>
      <c r="B4295" s="91" t="s">
        <v>5949</v>
      </c>
    </row>
    <row r="4296" spans="1:2" ht="15" x14ac:dyDescent="0.25">
      <c r="A4296" s="91" t="s">
        <v>5950</v>
      </c>
      <c r="B4296" s="91" t="s">
        <v>5949</v>
      </c>
    </row>
    <row r="4297" spans="1:2" ht="15" x14ac:dyDescent="0.25">
      <c r="A4297" s="91" t="s">
        <v>5951</v>
      </c>
      <c r="B4297" s="91" t="s">
        <v>5947</v>
      </c>
    </row>
    <row r="4298" spans="1:2" ht="15" x14ac:dyDescent="0.25">
      <c r="A4298" s="91" t="s">
        <v>5952</v>
      </c>
      <c r="B4298" s="91" t="s">
        <v>5953</v>
      </c>
    </row>
    <row r="4299" spans="1:2" ht="15" x14ac:dyDescent="0.25">
      <c r="A4299" s="91" t="s">
        <v>5954</v>
      </c>
      <c r="B4299" s="91" t="s">
        <v>5953</v>
      </c>
    </row>
    <row r="4300" spans="1:2" ht="15" x14ac:dyDescent="0.25">
      <c r="A4300" s="91" t="s">
        <v>5955</v>
      </c>
      <c r="B4300" s="91" t="s">
        <v>5956</v>
      </c>
    </row>
    <row r="4301" spans="1:2" ht="15" x14ac:dyDescent="0.25">
      <c r="A4301" s="91" t="s">
        <v>5957</v>
      </c>
      <c r="B4301" s="91" t="s">
        <v>5956</v>
      </c>
    </row>
    <row r="4302" spans="1:2" ht="15" x14ac:dyDescent="0.25">
      <c r="A4302" s="91" t="s">
        <v>5958</v>
      </c>
      <c r="B4302" s="91" t="s">
        <v>5959</v>
      </c>
    </row>
    <row r="4303" spans="1:2" ht="15" x14ac:dyDescent="0.25">
      <c r="A4303" s="91" t="s">
        <v>5960</v>
      </c>
      <c r="B4303" s="91" t="s">
        <v>5961</v>
      </c>
    </row>
    <row r="4304" spans="1:2" ht="15" x14ac:dyDescent="0.25">
      <c r="A4304" s="91" t="s">
        <v>5962</v>
      </c>
      <c r="B4304" s="91" t="s">
        <v>5961</v>
      </c>
    </row>
    <row r="4305" spans="1:2" ht="15" x14ac:dyDescent="0.25">
      <c r="A4305" s="91" t="s">
        <v>5963</v>
      </c>
      <c r="B4305" s="91" t="s">
        <v>5964</v>
      </c>
    </row>
    <row r="4306" spans="1:2" ht="15" x14ac:dyDescent="0.25">
      <c r="A4306" s="91" t="s">
        <v>5965</v>
      </c>
      <c r="B4306" s="91" t="s">
        <v>5964</v>
      </c>
    </row>
    <row r="4307" spans="1:2" ht="15" x14ac:dyDescent="0.25">
      <c r="A4307" s="91" t="s">
        <v>5966</v>
      </c>
      <c r="B4307" s="91" t="s">
        <v>5967</v>
      </c>
    </row>
    <row r="4308" spans="1:2" ht="15" x14ac:dyDescent="0.25">
      <c r="A4308" s="91" t="s">
        <v>5968</v>
      </c>
      <c r="B4308" s="91" t="s">
        <v>5967</v>
      </c>
    </row>
    <row r="4309" spans="1:2" ht="15" x14ac:dyDescent="0.25">
      <c r="A4309" s="91" t="s">
        <v>5969</v>
      </c>
      <c r="B4309" s="91" t="s">
        <v>5970</v>
      </c>
    </row>
    <row r="4310" spans="1:2" ht="15" x14ac:dyDescent="0.25">
      <c r="A4310" s="91" t="s">
        <v>5971</v>
      </c>
      <c r="B4310" s="91" t="s">
        <v>5970</v>
      </c>
    </row>
    <row r="4311" spans="1:2" ht="15" x14ac:dyDescent="0.25">
      <c r="A4311" s="91" t="s">
        <v>5972</v>
      </c>
      <c r="B4311" s="91" t="s">
        <v>5973</v>
      </c>
    </row>
    <row r="4312" spans="1:2" ht="15" x14ac:dyDescent="0.25">
      <c r="A4312" s="91" t="s">
        <v>5974</v>
      </c>
      <c r="B4312" s="91" t="s">
        <v>5975</v>
      </c>
    </row>
    <row r="4313" spans="1:2" ht="15" x14ac:dyDescent="0.25">
      <c r="A4313" s="91" t="s">
        <v>5976</v>
      </c>
      <c r="B4313" s="91" t="s">
        <v>5977</v>
      </c>
    </row>
    <row r="4314" spans="1:2" ht="15" x14ac:dyDescent="0.25">
      <c r="A4314" s="91" t="s">
        <v>5978</v>
      </c>
      <c r="B4314" s="91" t="s">
        <v>5979</v>
      </c>
    </row>
    <row r="4315" spans="1:2" ht="15" x14ac:dyDescent="0.25">
      <c r="A4315" s="91" t="s">
        <v>5980</v>
      </c>
      <c r="B4315" s="91" t="s">
        <v>5979</v>
      </c>
    </row>
    <row r="4316" spans="1:2" ht="15" x14ac:dyDescent="0.25">
      <c r="A4316" s="91" t="s">
        <v>5981</v>
      </c>
      <c r="B4316" s="91" t="s">
        <v>5982</v>
      </c>
    </row>
    <row r="4317" spans="1:2" ht="15" x14ac:dyDescent="0.25">
      <c r="A4317" s="91" t="s">
        <v>5983</v>
      </c>
      <c r="B4317" s="91" t="s">
        <v>5982</v>
      </c>
    </row>
    <row r="4318" spans="1:2" ht="15" x14ac:dyDescent="0.25">
      <c r="A4318" s="91" t="s">
        <v>5984</v>
      </c>
      <c r="B4318" s="91" t="s">
        <v>5982</v>
      </c>
    </row>
    <row r="4319" spans="1:2" ht="15" x14ac:dyDescent="0.25">
      <c r="A4319" s="91" t="s">
        <v>5985</v>
      </c>
      <c r="B4319" s="91" t="s">
        <v>5986</v>
      </c>
    </row>
    <row r="4320" spans="1:2" ht="15" x14ac:dyDescent="0.25">
      <c r="A4320" s="91" t="s">
        <v>5987</v>
      </c>
      <c r="B4320" s="91" t="s">
        <v>5986</v>
      </c>
    </row>
    <row r="4321" spans="1:2" ht="15" x14ac:dyDescent="0.25">
      <c r="A4321" s="91" t="s">
        <v>5988</v>
      </c>
      <c r="B4321" s="91" t="s">
        <v>5989</v>
      </c>
    </row>
    <row r="4322" spans="1:2" ht="15" x14ac:dyDescent="0.25">
      <c r="A4322" s="91" t="s">
        <v>5990</v>
      </c>
      <c r="B4322" s="91" t="s">
        <v>5991</v>
      </c>
    </row>
    <row r="4323" spans="1:2" ht="15" x14ac:dyDescent="0.25">
      <c r="A4323" s="91" t="s">
        <v>5992</v>
      </c>
      <c r="B4323" s="91" t="s">
        <v>5993</v>
      </c>
    </row>
    <row r="4324" spans="1:2" ht="15" x14ac:dyDescent="0.25">
      <c r="A4324" s="91" t="s">
        <v>5994</v>
      </c>
      <c r="B4324" s="91" t="s">
        <v>5995</v>
      </c>
    </row>
    <row r="4325" spans="1:2" ht="15" x14ac:dyDescent="0.25">
      <c r="A4325" s="91" t="s">
        <v>5996</v>
      </c>
      <c r="B4325" s="91" t="s">
        <v>5995</v>
      </c>
    </row>
    <row r="4326" spans="1:2" ht="15" x14ac:dyDescent="0.25">
      <c r="A4326" s="91" t="s">
        <v>5997</v>
      </c>
      <c r="B4326" s="91" t="s">
        <v>5998</v>
      </c>
    </row>
    <row r="4327" spans="1:2" ht="15" x14ac:dyDescent="0.25">
      <c r="A4327" s="91" t="s">
        <v>5999</v>
      </c>
      <c r="B4327" s="91" t="s">
        <v>6000</v>
      </c>
    </row>
    <row r="4328" spans="1:2" ht="15" x14ac:dyDescent="0.25">
      <c r="A4328" s="91" t="s">
        <v>6001</v>
      </c>
      <c r="B4328" s="91" t="s">
        <v>6000</v>
      </c>
    </row>
    <row r="4329" spans="1:2" ht="15" x14ac:dyDescent="0.25">
      <c r="A4329" s="91" t="s">
        <v>6002</v>
      </c>
      <c r="B4329" s="91" t="s">
        <v>6003</v>
      </c>
    </row>
    <row r="4330" spans="1:2" ht="15" x14ac:dyDescent="0.25">
      <c r="A4330" s="91" t="s">
        <v>6004</v>
      </c>
      <c r="B4330" s="91" t="s">
        <v>6005</v>
      </c>
    </row>
    <row r="4331" spans="1:2" ht="15" x14ac:dyDescent="0.25">
      <c r="A4331" s="91" t="s">
        <v>6006</v>
      </c>
      <c r="B4331" s="91" t="s">
        <v>6005</v>
      </c>
    </row>
    <row r="4332" spans="1:2" ht="15" x14ac:dyDescent="0.25">
      <c r="A4332" s="91" t="s">
        <v>6007</v>
      </c>
      <c r="B4332" s="91" t="s">
        <v>6008</v>
      </c>
    </row>
    <row r="4333" spans="1:2" ht="15" x14ac:dyDescent="0.25">
      <c r="A4333" s="91" t="s">
        <v>6009</v>
      </c>
      <c r="B4333" s="91" t="s">
        <v>6008</v>
      </c>
    </row>
    <row r="4334" spans="1:2" ht="15" x14ac:dyDescent="0.25">
      <c r="A4334" s="91" t="s">
        <v>6010</v>
      </c>
      <c r="B4334" s="91" t="s">
        <v>6011</v>
      </c>
    </row>
    <row r="4335" spans="1:2" ht="15" x14ac:dyDescent="0.25">
      <c r="A4335" s="91" t="s">
        <v>6012</v>
      </c>
      <c r="B4335" s="91" t="s">
        <v>6013</v>
      </c>
    </row>
    <row r="4336" spans="1:2" ht="15" x14ac:dyDescent="0.25">
      <c r="A4336" s="91" t="s">
        <v>6014</v>
      </c>
      <c r="B4336" s="91" t="s">
        <v>6015</v>
      </c>
    </row>
    <row r="4337" spans="1:2" ht="15" x14ac:dyDescent="0.25">
      <c r="A4337" s="91" t="s">
        <v>6016</v>
      </c>
      <c r="B4337" s="91" t="s">
        <v>6015</v>
      </c>
    </row>
    <row r="4338" spans="1:2" ht="15" x14ac:dyDescent="0.25">
      <c r="A4338" s="91" t="s">
        <v>6017</v>
      </c>
      <c r="B4338" s="91" t="s">
        <v>6018</v>
      </c>
    </row>
    <row r="4339" spans="1:2" ht="15" x14ac:dyDescent="0.25">
      <c r="A4339" s="91" t="s">
        <v>6019</v>
      </c>
      <c r="B4339" s="91" t="s">
        <v>6018</v>
      </c>
    </row>
    <row r="4340" spans="1:2" ht="15" x14ac:dyDescent="0.25">
      <c r="A4340" s="91" t="s">
        <v>6020</v>
      </c>
      <c r="B4340" s="91" t="s">
        <v>6018</v>
      </c>
    </row>
    <row r="4341" spans="1:2" ht="15" x14ac:dyDescent="0.25">
      <c r="A4341" s="91" t="s">
        <v>6021</v>
      </c>
      <c r="B4341" s="91" t="s">
        <v>6018</v>
      </c>
    </row>
    <row r="4342" spans="1:2" ht="15" x14ac:dyDescent="0.25">
      <c r="A4342" s="91" t="s">
        <v>6022</v>
      </c>
      <c r="B4342" s="91" t="s">
        <v>6018</v>
      </c>
    </row>
    <row r="4343" spans="1:2" ht="15" x14ac:dyDescent="0.25">
      <c r="A4343" s="91" t="s">
        <v>6023</v>
      </c>
      <c r="B4343" s="91" t="s">
        <v>6018</v>
      </c>
    </row>
    <row r="4344" spans="1:2" ht="15" x14ac:dyDescent="0.25">
      <c r="A4344" s="91" t="s">
        <v>6024</v>
      </c>
      <c r="B4344" s="91" t="s">
        <v>6018</v>
      </c>
    </row>
    <row r="4345" spans="1:2" ht="15" x14ac:dyDescent="0.25">
      <c r="A4345" s="91" t="s">
        <v>6025</v>
      </c>
      <c r="B4345" s="91" t="s">
        <v>6018</v>
      </c>
    </row>
    <row r="4346" spans="1:2" ht="15" x14ac:dyDescent="0.25">
      <c r="A4346" s="91" t="s">
        <v>6026</v>
      </c>
      <c r="B4346" s="91" t="s">
        <v>6018</v>
      </c>
    </row>
    <row r="4347" spans="1:2" ht="15" x14ac:dyDescent="0.25">
      <c r="A4347" s="91" t="s">
        <v>6027</v>
      </c>
      <c r="B4347" s="91" t="s">
        <v>6018</v>
      </c>
    </row>
    <row r="4348" spans="1:2" ht="15" x14ac:dyDescent="0.25">
      <c r="A4348" s="91" t="s">
        <v>6028</v>
      </c>
      <c r="B4348" s="91" t="s">
        <v>6018</v>
      </c>
    </row>
    <row r="4349" spans="1:2" ht="15" x14ac:dyDescent="0.25">
      <c r="A4349" s="91" t="s">
        <v>6029</v>
      </c>
      <c r="B4349" s="91" t="s">
        <v>6018</v>
      </c>
    </row>
    <row r="4350" spans="1:2" ht="15" x14ac:dyDescent="0.25">
      <c r="A4350" s="91" t="s">
        <v>6030</v>
      </c>
      <c r="B4350" s="91" t="s">
        <v>6018</v>
      </c>
    </row>
    <row r="4351" spans="1:2" ht="15" x14ac:dyDescent="0.25">
      <c r="A4351" s="91" t="s">
        <v>6031</v>
      </c>
      <c r="B4351" s="91" t="s">
        <v>6018</v>
      </c>
    </row>
    <row r="4352" spans="1:2" ht="15" x14ac:dyDescent="0.25">
      <c r="A4352" s="91" t="s">
        <v>6032</v>
      </c>
      <c r="B4352" s="91" t="s">
        <v>6018</v>
      </c>
    </row>
    <row r="4353" spans="1:2" ht="15" x14ac:dyDescent="0.25">
      <c r="A4353" s="91" t="s">
        <v>6033</v>
      </c>
      <c r="B4353" s="91" t="s">
        <v>6018</v>
      </c>
    </row>
    <row r="4354" spans="1:2" ht="15" x14ac:dyDescent="0.25">
      <c r="A4354" s="91" t="s">
        <v>6034</v>
      </c>
      <c r="B4354" s="91" t="s">
        <v>6018</v>
      </c>
    </row>
    <row r="4355" spans="1:2" ht="15" x14ac:dyDescent="0.25">
      <c r="A4355" s="91" t="s">
        <v>6035</v>
      </c>
      <c r="B4355" s="91" t="s">
        <v>6018</v>
      </c>
    </row>
    <row r="4356" spans="1:2" ht="15" x14ac:dyDescent="0.25">
      <c r="A4356" s="91" t="s">
        <v>6036</v>
      </c>
      <c r="B4356" s="91" t="s">
        <v>6018</v>
      </c>
    </row>
    <row r="4357" spans="1:2" ht="15" x14ac:dyDescent="0.25">
      <c r="A4357" s="91" t="s">
        <v>6037</v>
      </c>
      <c r="B4357" s="91" t="s">
        <v>6018</v>
      </c>
    </row>
    <row r="4358" spans="1:2" ht="15" x14ac:dyDescent="0.25">
      <c r="A4358" s="91" t="s">
        <v>6038</v>
      </c>
      <c r="B4358" s="91" t="s">
        <v>6018</v>
      </c>
    </row>
    <row r="4359" spans="1:2" ht="15" x14ac:dyDescent="0.25">
      <c r="A4359" s="91" t="s">
        <v>6039</v>
      </c>
      <c r="B4359" s="91" t="s">
        <v>6018</v>
      </c>
    </row>
    <row r="4360" spans="1:2" ht="15" x14ac:dyDescent="0.25">
      <c r="A4360" s="91" t="s">
        <v>6040</v>
      </c>
      <c r="B4360" s="91" t="s">
        <v>6018</v>
      </c>
    </row>
    <row r="4361" spans="1:2" ht="15" x14ac:dyDescent="0.25">
      <c r="A4361" s="91" t="s">
        <v>6041</v>
      </c>
      <c r="B4361" s="91" t="s">
        <v>6018</v>
      </c>
    </row>
    <row r="4362" spans="1:2" ht="15" x14ac:dyDescent="0.25">
      <c r="A4362" s="91" t="s">
        <v>6042</v>
      </c>
      <c r="B4362" s="91" t="s">
        <v>6018</v>
      </c>
    </row>
    <row r="4363" spans="1:2" ht="15" x14ac:dyDescent="0.25">
      <c r="A4363" s="91" t="s">
        <v>6043</v>
      </c>
      <c r="B4363" s="91" t="s">
        <v>6018</v>
      </c>
    </row>
    <row r="4364" spans="1:2" ht="15" x14ac:dyDescent="0.25">
      <c r="A4364" s="91" t="s">
        <v>6044</v>
      </c>
      <c r="B4364" s="91" t="s">
        <v>6018</v>
      </c>
    </row>
    <row r="4365" spans="1:2" ht="15" x14ac:dyDescent="0.25">
      <c r="A4365" s="91" t="s">
        <v>6045</v>
      </c>
      <c r="B4365" s="91" t="s">
        <v>6018</v>
      </c>
    </row>
    <row r="4366" spans="1:2" ht="15" x14ac:dyDescent="0.25">
      <c r="A4366" s="91" t="s">
        <v>6046</v>
      </c>
      <c r="B4366" s="91" t="s">
        <v>6018</v>
      </c>
    </row>
    <row r="4367" spans="1:2" ht="15" x14ac:dyDescent="0.25">
      <c r="A4367" s="91" t="s">
        <v>6047</v>
      </c>
      <c r="B4367" s="91" t="s">
        <v>6018</v>
      </c>
    </row>
    <row r="4368" spans="1:2" ht="15" x14ac:dyDescent="0.25">
      <c r="A4368" s="91" t="s">
        <v>6048</v>
      </c>
      <c r="B4368" s="91" t="s">
        <v>6018</v>
      </c>
    </row>
    <row r="4369" spans="1:2" ht="15" x14ac:dyDescent="0.25">
      <c r="A4369" s="91" t="s">
        <v>6049</v>
      </c>
      <c r="B4369" s="91" t="s">
        <v>6018</v>
      </c>
    </row>
    <row r="4370" spans="1:2" ht="15" x14ac:dyDescent="0.25">
      <c r="A4370" s="91" t="s">
        <v>6050</v>
      </c>
      <c r="B4370" s="91" t="s">
        <v>6018</v>
      </c>
    </row>
    <row r="4371" spans="1:2" ht="15" x14ac:dyDescent="0.25">
      <c r="A4371" s="91" t="s">
        <v>6051</v>
      </c>
      <c r="B4371" s="91" t="s">
        <v>6052</v>
      </c>
    </row>
    <row r="4372" spans="1:2" ht="15" x14ac:dyDescent="0.25">
      <c r="A4372" s="91" t="s">
        <v>6053</v>
      </c>
      <c r="B4372" s="91" t="s">
        <v>6054</v>
      </c>
    </row>
    <row r="4373" spans="1:2" ht="15" x14ac:dyDescent="0.25">
      <c r="A4373" s="91" t="s">
        <v>6055</v>
      </c>
      <c r="B4373" s="91" t="s">
        <v>6054</v>
      </c>
    </row>
    <row r="4374" spans="1:2" ht="15" x14ac:dyDescent="0.25">
      <c r="A4374" s="91" t="s">
        <v>6056</v>
      </c>
      <c r="B4374" s="91" t="s">
        <v>6052</v>
      </c>
    </row>
    <row r="4375" spans="1:2" ht="15" x14ac:dyDescent="0.25">
      <c r="A4375" s="91" t="s">
        <v>6057</v>
      </c>
      <c r="B4375" s="91" t="s">
        <v>6058</v>
      </c>
    </row>
    <row r="4376" spans="1:2" ht="15" x14ac:dyDescent="0.25">
      <c r="A4376" s="91" t="s">
        <v>6059</v>
      </c>
      <c r="B4376" s="91" t="s">
        <v>6058</v>
      </c>
    </row>
    <row r="4377" spans="1:2" ht="15" x14ac:dyDescent="0.25">
      <c r="A4377" s="91" t="s">
        <v>6060</v>
      </c>
      <c r="B4377" s="91" t="s">
        <v>6061</v>
      </c>
    </row>
    <row r="4378" spans="1:2" ht="15" x14ac:dyDescent="0.25">
      <c r="A4378" s="91" t="s">
        <v>6062</v>
      </c>
      <c r="B4378" s="91" t="s">
        <v>6061</v>
      </c>
    </row>
    <row r="4379" spans="1:2" ht="15" x14ac:dyDescent="0.25">
      <c r="A4379" s="91" t="s">
        <v>6063</v>
      </c>
      <c r="B4379" s="91" t="s">
        <v>6018</v>
      </c>
    </row>
    <row r="4380" spans="1:2" ht="15" x14ac:dyDescent="0.25">
      <c r="A4380" s="91" t="s">
        <v>6064</v>
      </c>
      <c r="B4380" s="91" t="s">
        <v>6018</v>
      </c>
    </row>
    <row r="4381" spans="1:2" ht="15" x14ac:dyDescent="0.25">
      <c r="A4381" s="91" t="s">
        <v>6065</v>
      </c>
      <c r="B4381" s="91" t="s">
        <v>6018</v>
      </c>
    </row>
    <row r="4382" spans="1:2" ht="15" x14ac:dyDescent="0.25">
      <c r="A4382" s="91" t="s">
        <v>6066</v>
      </c>
      <c r="B4382" s="91" t="s">
        <v>6018</v>
      </c>
    </row>
    <row r="4383" spans="1:2" ht="15" x14ac:dyDescent="0.25">
      <c r="A4383" s="91" t="s">
        <v>6067</v>
      </c>
      <c r="B4383" s="91" t="s">
        <v>6018</v>
      </c>
    </row>
    <row r="4384" spans="1:2" ht="15" x14ac:dyDescent="0.25">
      <c r="A4384" s="91" t="s">
        <v>6068</v>
      </c>
      <c r="B4384" s="91" t="s">
        <v>6018</v>
      </c>
    </row>
    <row r="4385" spans="1:2" ht="15" x14ac:dyDescent="0.25">
      <c r="A4385" s="91" t="s">
        <v>6069</v>
      </c>
      <c r="B4385" s="91" t="s">
        <v>6018</v>
      </c>
    </row>
    <row r="4386" spans="1:2" ht="15" x14ac:dyDescent="0.25">
      <c r="A4386" s="91" t="s">
        <v>6070</v>
      </c>
      <c r="B4386" s="91" t="s">
        <v>6018</v>
      </c>
    </row>
    <row r="4387" spans="1:2" ht="15" x14ac:dyDescent="0.25">
      <c r="A4387" s="91" t="s">
        <v>6071</v>
      </c>
      <c r="B4387" s="91" t="s">
        <v>6018</v>
      </c>
    </row>
    <row r="4388" spans="1:2" ht="15" x14ac:dyDescent="0.25">
      <c r="A4388" s="91" t="s">
        <v>6072</v>
      </c>
      <c r="B4388" s="91" t="s">
        <v>6018</v>
      </c>
    </row>
    <row r="4389" spans="1:2" ht="15" x14ac:dyDescent="0.25">
      <c r="A4389" s="91" t="s">
        <v>6073</v>
      </c>
      <c r="B4389" s="91" t="s">
        <v>6018</v>
      </c>
    </row>
    <row r="4390" spans="1:2" ht="15" x14ac:dyDescent="0.25">
      <c r="A4390" s="91" t="s">
        <v>6074</v>
      </c>
      <c r="B4390" s="91" t="s">
        <v>6018</v>
      </c>
    </row>
    <row r="4391" spans="1:2" ht="15" x14ac:dyDescent="0.25">
      <c r="A4391" s="91" t="s">
        <v>6075</v>
      </c>
      <c r="B4391" s="91" t="s">
        <v>6018</v>
      </c>
    </row>
    <row r="4392" spans="1:2" ht="15" x14ac:dyDescent="0.25">
      <c r="A4392" s="91" t="s">
        <v>6076</v>
      </c>
      <c r="B4392" s="91" t="s">
        <v>6018</v>
      </c>
    </row>
    <row r="4393" spans="1:2" ht="15" x14ac:dyDescent="0.25">
      <c r="A4393" s="91" t="s">
        <v>6077</v>
      </c>
      <c r="B4393" s="91" t="s">
        <v>6018</v>
      </c>
    </row>
    <row r="4394" spans="1:2" ht="15" x14ac:dyDescent="0.25">
      <c r="A4394" s="91" t="s">
        <v>6078</v>
      </c>
      <c r="B4394" s="91" t="s">
        <v>6079</v>
      </c>
    </row>
    <row r="4395" spans="1:2" ht="15" x14ac:dyDescent="0.25">
      <c r="A4395" s="91" t="s">
        <v>6080</v>
      </c>
      <c r="B4395" s="91" t="s">
        <v>6081</v>
      </c>
    </row>
    <row r="4396" spans="1:2" ht="15" x14ac:dyDescent="0.25">
      <c r="A4396" s="91" t="s">
        <v>6082</v>
      </c>
      <c r="B4396" s="91" t="s">
        <v>6083</v>
      </c>
    </row>
    <row r="4397" spans="1:2" ht="15" x14ac:dyDescent="0.25">
      <c r="A4397" s="91" t="s">
        <v>6084</v>
      </c>
      <c r="B4397" s="91" t="s">
        <v>6085</v>
      </c>
    </row>
    <row r="4398" spans="1:2" ht="15" x14ac:dyDescent="0.25">
      <c r="A4398" s="91" t="s">
        <v>6086</v>
      </c>
      <c r="B4398" s="91" t="s">
        <v>6087</v>
      </c>
    </row>
    <row r="4399" spans="1:2" ht="15" x14ac:dyDescent="0.25">
      <c r="A4399" s="91" t="s">
        <v>6088</v>
      </c>
      <c r="B4399" s="91" t="s">
        <v>6089</v>
      </c>
    </row>
    <row r="4400" spans="1:2" ht="15" x14ac:dyDescent="0.25">
      <c r="A4400" s="91" t="s">
        <v>6090</v>
      </c>
      <c r="B4400" s="91" t="s">
        <v>6091</v>
      </c>
    </row>
    <row r="4401" spans="1:2" ht="15" x14ac:dyDescent="0.25">
      <c r="A4401" s="91" t="s">
        <v>6092</v>
      </c>
      <c r="B4401" s="91" t="s">
        <v>6093</v>
      </c>
    </row>
    <row r="4402" spans="1:2" ht="15" x14ac:dyDescent="0.25">
      <c r="A4402" s="91" t="s">
        <v>6094</v>
      </c>
      <c r="B4402" s="91" t="s">
        <v>6095</v>
      </c>
    </row>
    <row r="4403" spans="1:2" ht="15" x14ac:dyDescent="0.25">
      <c r="A4403" s="91" t="s">
        <v>6096</v>
      </c>
      <c r="B4403" s="91" t="s">
        <v>6097</v>
      </c>
    </row>
    <row r="4404" spans="1:2" ht="15" x14ac:dyDescent="0.25">
      <c r="A4404" s="91" t="s">
        <v>6098</v>
      </c>
      <c r="B4404" s="91" t="s">
        <v>6093</v>
      </c>
    </row>
    <row r="4405" spans="1:2" ht="15" x14ac:dyDescent="0.25">
      <c r="A4405" s="91" t="s">
        <v>6099</v>
      </c>
      <c r="B4405" s="91" t="s">
        <v>6100</v>
      </c>
    </row>
    <row r="4406" spans="1:2" ht="15" x14ac:dyDescent="0.25">
      <c r="A4406" s="91" t="s">
        <v>6101</v>
      </c>
      <c r="B4406" s="91" t="s">
        <v>6102</v>
      </c>
    </row>
    <row r="4407" spans="1:2" ht="15" x14ac:dyDescent="0.25">
      <c r="A4407" s="91" t="s">
        <v>6103</v>
      </c>
      <c r="B4407" s="91" t="s">
        <v>6100</v>
      </c>
    </row>
    <row r="4408" spans="1:2" ht="15" x14ac:dyDescent="0.25">
      <c r="A4408" s="91" t="s">
        <v>6104</v>
      </c>
      <c r="B4408" s="91" t="s">
        <v>6105</v>
      </c>
    </row>
    <row r="4409" spans="1:2" ht="15" x14ac:dyDescent="0.25">
      <c r="A4409" s="91" t="s">
        <v>6106</v>
      </c>
      <c r="B4409" s="91" t="s">
        <v>6107</v>
      </c>
    </row>
    <row r="4410" spans="1:2" ht="15" x14ac:dyDescent="0.25">
      <c r="A4410" s="91" t="s">
        <v>6108</v>
      </c>
      <c r="B4410" s="91" t="s">
        <v>6109</v>
      </c>
    </row>
    <row r="4411" spans="1:2" ht="15" x14ac:dyDescent="0.25">
      <c r="A4411" s="91" t="s">
        <v>6110</v>
      </c>
      <c r="B4411" s="91" t="s">
        <v>6111</v>
      </c>
    </row>
    <row r="4412" spans="1:2" ht="15" x14ac:dyDescent="0.25">
      <c r="A4412" s="91" t="s">
        <v>6112</v>
      </c>
      <c r="B4412" s="91" t="s">
        <v>6111</v>
      </c>
    </row>
    <row r="4413" spans="1:2" ht="15" x14ac:dyDescent="0.25">
      <c r="A4413" s="91" t="s">
        <v>6113</v>
      </c>
      <c r="B4413" s="91" t="s">
        <v>6114</v>
      </c>
    </row>
    <row r="4414" spans="1:2" ht="15" x14ac:dyDescent="0.25">
      <c r="A4414" s="91" t="s">
        <v>6115</v>
      </c>
      <c r="B4414" s="91" t="s">
        <v>6116</v>
      </c>
    </row>
    <row r="4415" spans="1:2" ht="15" x14ac:dyDescent="0.25">
      <c r="A4415" s="91" t="s">
        <v>6117</v>
      </c>
      <c r="B4415" s="91" t="s">
        <v>6116</v>
      </c>
    </row>
    <row r="4416" spans="1:2" ht="15" x14ac:dyDescent="0.25">
      <c r="A4416" s="91" t="s">
        <v>6118</v>
      </c>
      <c r="B4416" s="91" t="s">
        <v>6119</v>
      </c>
    </row>
    <row r="4417" spans="1:2" ht="15" x14ac:dyDescent="0.25">
      <c r="A4417" s="91" t="s">
        <v>6120</v>
      </c>
      <c r="B4417" s="91" t="s">
        <v>6121</v>
      </c>
    </row>
    <row r="4418" spans="1:2" ht="15" x14ac:dyDescent="0.25">
      <c r="A4418" s="91" t="s">
        <v>6122</v>
      </c>
      <c r="B4418" s="91" t="s">
        <v>6123</v>
      </c>
    </row>
    <row r="4419" spans="1:2" ht="15" x14ac:dyDescent="0.25">
      <c r="A4419" s="91" t="s">
        <v>6124</v>
      </c>
      <c r="B4419" s="91" t="s">
        <v>6125</v>
      </c>
    </row>
    <row r="4420" spans="1:2" ht="15" x14ac:dyDescent="0.25">
      <c r="A4420" s="91" t="s">
        <v>6126</v>
      </c>
      <c r="B4420" s="91" t="s">
        <v>6125</v>
      </c>
    </row>
    <row r="4421" spans="1:2" ht="15" x14ac:dyDescent="0.25">
      <c r="A4421" s="91" t="s">
        <v>6127</v>
      </c>
      <c r="B4421" s="91" t="s">
        <v>6128</v>
      </c>
    </row>
    <row r="4422" spans="1:2" ht="15" x14ac:dyDescent="0.25">
      <c r="A4422" s="91" t="s">
        <v>6129</v>
      </c>
      <c r="B4422" s="91" t="s">
        <v>6130</v>
      </c>
    </row>
    <row r="4423" spans="1:2" ht="15" x14ac:dyDescent="0.25">
      <c r="A4423" s="91" t="s">
        <v>6131</v>
      </c>
      <c r="B4423" s="91" t="s">
        <v>6132</v>
      </c>
    </row>
    <row r="4424" spans="1:2" ht="15" x14ac:dyDescent="0.25">
      <c r="A4424" s="91" t="s">
        <v>6133</v>
      </c>
      <c r="B4424" s="91" t="s">
        <v>6134</v>
      </c>
    </row>
    <row r="4425" spans="1:2" ht="15" x14ac:dyDescent="0.25">
      <c r="A4425" s="91" t="s">
        <v>6135</v>
      </c>
      <c r="B4425" s="91" t="s">
        <v>6134</v>
      </c>
    </row>
    <row r="4426" spans="1:2" ht="15" x14ac:dyDescent="0.25">
      <c r="A4426" s="91" t="s">
        <v>6136</v>
      </c>
      <c r="B4426" s="91" t="s">
        <v>6137</v>
      </c>
    </row>
    <row r="4427" spans="1:2" ht="15" x14ac:dyDescent="0.25">
      <c r="A4427" s="91" t="s">
        <v>6138</v>
      </c>
      <c r="B4427" s="91" t="s">
        <v>6137</v>
      </c>
    </row>
    <row r="4428" spans="1:2" ht="15" x14ac:dyDescent="0.25">
      <c r="A4428" s="91" t="s">
        <v>6139</v>
      </c>
      <c r="B4428" s="91" t="s">
        <v>6140</v>
      </c>
    </row>
    <row r="4429" spans="1:2" ht="15" x14ac:dyDescent="0.25">
      <c r="A4429" s="91" t="s">
        <v>6141</v>
      </c>
      <c r="B4429" s="91" t="s">
        <v>6140</v>
      </c>
    </row>
    <row r="4430" spans="1:2" ht="15" x14ac:dyDescent="0.25">
      <c r="A4430" s="91" t="s">
        <v>6142</v>
      </c>
      <c r="B4430" s="91" t="s">
        <v>6143</v>
      </c>
    </row>
    <row r="4431" spans="1:2" ht="15" x14ac:dyDescent="0.25">
      <c r="A4431" s="91" t="s">
        <v>6144</v>
      </c>
      <c r="B4431" s="91" t="s">
        <v>6145</v>
      </c>
    </row>
    <row r="4432" spans="1:2" ht="15" x14ac:dyDescent="0.25">
      <c r="A4432" s="91" t="s">
        <v>6146</v>
      </c>
      <c r="B4432" s="91" t="s">
        <v>6147</v>
      </c>
    </row>
    <row r="4433" spans="1:2" ht="15" x14ac:dyDescent="0.25">
      <c r="A4433" s="91" t="s">
        <v>6148</v>
      </c>
      <c r="B4433" s="91" t="s">
        <v>6149</v>
      </c>
    </row>
    <row r="4434" spans="1:2" ht="15" x14ac:dyDescent="0.25">
      <c r="A4434" s="91" t="s">
        <v>6150</v>
      </c>
      <c r="B4434" s="91" t="s">
        <v>6147</v>
      </c>
    </row>
    <row r="4435" spans="1:2" ht="15" x14ac:dyDescent="0.25">
      <c r="A4435" s="91" t="s">
        <v>6151</v>
      </c>
      <c r="B4435" s="91" t="s">
        <v>6152</v>
      </c>
    </row>
    <row r="4436" spans="1:2" ht="15" x14ac:dyDescent="0.25">
      <c r="A4436" s="91" t="s">
        <v>6153</v>
      </c>
      <c r="B4436" s="91" t="s">
        <v>6154</v>
      </c>
    </row>
    <row r="4437" spans="1:2" ht="15" x14ac:dyDescent="0.25">
      <c r="A4437" s="91" t="s">
        <v>6155</v>
      </c>
      <c r="B4437" s="91" t="s">
        <v>6156</v>
      </c>
    </row>
    <row r="4438" spans="1:2" ht="15" x14ac:dyDescent="0.25">
      <c r="A4438" s="91" t="s">
        <v>6157</v>
      </c>
      <c r="B4438" s="91" t="s">
        <v>6158</v>
      </c>
    </row>
    <row r="4439" spans="1:2" ht="15" x14ac:dyDescent="0.25">
      <c r="A4439" s="91" t="s">
        <v>6159</v>
      </c>
      <c r="B4439" s="91" t="s">
        <v>6160</v>
      </c>
    </row>
    <row r="4440" spans="1:2" ht="15" x14ac:dyDescent="0.25">
      <c r="A4440" s="91" t="s">
        <v>6161</v>
      </c>
      <c r="B4440" s="91" t="s">
        <v>6154</v>
      </c>
    </row>
    <row r="4441" spans="1:2" ht="15" x14ac:dyDescent="0.25">
      <c r="A4441" s="91" t="s">
        <v>6162</v>
      </c>
      <c r="B4441" s="91" t="s">
        <v>6163</v>
      </c>
    </row>
    <row r="4442" spans="1:2" ht="15" x14ac:dyDescent="0.25">
      <c r="A4442" s="91" t="s">
        <v>6164</v>
      </c>
      <c r="B4442" s="91" t="s">
        <v>6165</v>
      </c>
    </row>
    <row r="4443" spans="1:2" ht="15" x14ac:dyDescent="0.25">
      <c r="A4443" s="91" t="s">
        <v>6166</v>
      </c>
      <c r="B4443" s="91" t="s">
        <v>6167</v>
      </c>
    </row>
    <row r="4444" spans="1:2" ht="15" x14ac:dyDescent="0.25">
      <c r="A4444" s="91" t="s">
        <v>6168</v>
      </c>
      <c r="B4444" s="91" t="s">
        <v>6169</v>
      </c>
    </row>
    <row r="4445" spans="1:2" ht="15" x14ac:dyDescent="0.25">
      <c r="A4445" s="91" t="s">
        <v>6170</v>
      </c>
      <c r="B4445" s="91" t="s">
        <v>6171</v>
      </c>
    </row>
    <row r="4446" spans="1:2" ht="15" x14ac:dyDescent="0.25">
      <c r="A4446" s="91" t="s">
        <v>6172</v>
      </c>
      <c r="B4446" s="91" t="s">
        <v>6173</v>
      </c>
    </row>
    <row r="4447" spans="1:2" ht="15" x14ac:dyDescent="0.25">
      <c r="A4447" s="91" t="s">
        <v>6174</v>
      </c>
      <c r="B4447" s="91" t="s">
        <v>6173</v>
      </c>
    </row>
    <row r="4448" spans="1:2" ht="15" x14ac:dyDescent="0.25">
      <c r="A4448" s="91" t="s">
        <v>6175</v>
      </c>
      <c r="B4448" s="91" t="s">
        <v>6173</v>
      </c>
    </row>
    <row r="4449" spans="1:2" ht="15" x14ac:dyDescent="0.25">
      <c r="A4449" s="91" t="s">
        <v>6176</v>
      </c>
      <c r="B4449" s="91" t="s">
        <v>6173</v>
      </c>
    </row>
    <row r="4450" spans="1:2" ht="15" x14ac:dyDescent="0.25">
      <c r="A4450" s="91" t="s">
        <v>6177</v>
      </c>
      <c r="B4450" s="91" t="s">
        <v>6173</v>
      </c>
    </row>
    <row r="4451" spans="1:2" ht="15" x14ac:dyDescent="0.25">
      <c r="A4451" s="91" t="s">
        <v>6178</v>
      </c>
      <c r="B4451" s="91" t="s">
        <v>6173</v>
      </c>
    </row>
    <row r="4452" spans="1:2" ht="15" x14ac:dyDescent="0.25">
      <c r="A4452" s="91" t="s">
        <v>6179</v>
      </c>
      <c r="B4452" s="91" t="s">
        <v>6173</v>
      </c>
    </row>
    <row r="4453" spans="1:2" ht="15" x14ac:dyDescent="0.25">
      <c r="A4453" s="91" t="s">
        <v>6180</v>
      </c>
      <c r="B4453" s="91" t="s">
        <v>6173</v>
      </c>
    </row>
    <row r="4454" spans="1:2" ht="15" x14ac:dyDescent="0.25">
      <c r="A4454" s="91" t="s">
        <v>6181</v>
      </c>
      <c r="B4454" s="91" t="s">
        <v>6173</v>
      </c>
    </row>
    <row r="4455" spans="1:2" ht="15" x14ac:dyDescent="0.25">
      <c r="A4455" s="91" t="s">
        <v>6182</v>
      </c>
      <c r="B4455" s="91" t="s">
        <v>6173</v>
      </c>
    </row>
    <row r="4456" spans="1:2" ht="15" x14ac:dyDescent="0.25">
      <c r="A4456" s="91" t="s">
        <v>6183</v>
      </c>
      <c r="B4456" s="91" t="s">
        <v>6173</v>
      </c>
    </row>
    <row r="4457" spans="1:2" ht="15" x14ac:dyDescent="0.25">
      <c r="A4457" s="91" t="s">
        <v>6184</v>
      </c>
      <c r="B4457" s="91" t="s">
        <v>6173</v>
      </c>
    </row>
    <row r="4458" spans="1:2" ht="15" x14ac:dyDescent="0.25">
      <c r="A4458" s="91" t="s">
        <v>6185</v>
      </c>
      <c r="B4458" s="91" t="s">
        <v>6186</v>
      </c>
    </row>
    <row r="4459" spans="1:2" ht="15" x14ac:dyDescent="0.25">
      <c r="A4459" s="91" t="s">
        <v>6187</v>
      </c>
      <c r="B4459" s="91" t="s">
        <v>6173</v>
      </c>
    </row>
    <row r="4460" spans="1:2" ht="15" x14ac:dyDescent="0.25">
      <c r="A4460" s="91" t="s">
        <v>6188</v>
      </c>
      <c r="B4460" s="91" t="s">
        <v>6173</v>
      </c>
    </row>
    <row r="4461" spans="1:2" ht="15" x14ac:dyDescent="0.25">
      <c r="A4461" s="91" t="s">
        <v>6189</v>
      </c>
      <c r="B4461" s="91" t="s">
        <v>6190</v>
      </c>
    </row>
    <row r="4462" spans="1:2" ht="15" x14ac:dyDescent="0.25">
      <c r="A4462" s="91" t="s">
        <v>6191</v>
      </c>
      <c r="B4462" s="91" t="s">
        <v>6192</v>
      </c>
    </row>
    <row r="4463" spans="1:2" ht="15" x14ac:dyDescent="0.25">
      <c r="A4463" s="91" t="s">
        <v>6193</v>
      </c>
      <c r="B4463" s="91" t="s">
        <v>6194</v>
      </c>
    </row>
    <row r="4464" spans="1:2" ht="15" x14ac:dyDescent="0.25">
      <c r="A4464" s="91" t="s">
        <v>6195</v>
      </c>
      <c r="B4464" s="91" t="s">
        <v>6194</v>
      </c>
    </row>
    <row r="4465" spans="1:2" ht="15" x14ac:dyDescent="0.25">
      <c r="A4465" s="91" t="s">
        <v>6196</v>
      </c>
      <c r="B4465" s="91" t="s">
        <v>6192</v>
      </c>
    </row>
    <row r="4466" spans="1:2" ht="15" x14ac:dyDescent="0.25">
      <c r="A4466" s="91" t="s">
        <v>6197</v>
      </c>
      <c r="B4466" s="91" t="s">
        <v>6186</v>
      </c>
    </row>
    <row r="4467" spans="1:2" ht="15" x14ac:dyDescent="0.25">
      <c r="A4467" s="91" t="s">
        <v>6198</v>
      </c>
      <c r="B4467" s="91" t="s">
        <v>6199</v>
      </c>
    </row>
    <row r="4468" spans="1:2" ht="15" x14ac:dyDescent="0.25">
      <c r="A4468" s="91" t="s">
        <v>6200</v>
      </c>
      <c r="B4468" s="91" t="s">
        <v>6199</v>
      </c>
    </row>
    <row r="4469" spans="1:2" ht="15" x14ac:dyDescent="0.25">
      <c r="A4469" s="91" t="s">
        <v>6201</v>
      </c>
      <c r="B4469" s="91" t="s">
        <v>6199</v>
      </c>
    </row>
    <row r="4470" spans="1:2" ht="15" x14ac:dyDescent="0.25">
      <c r="A4470" s="91" t="s">
        <v>6202</v>
      </c>
      <c r="B4470" s="91" t="s">
        <v>6199</v>
      </c>
    </row>
    <row r="4471" spans="1:2" ht="15" x14ac:dyDescent="0.25">
      <c r="A4471" s="91" t="s">
        <v>6203</v>
      </c>
      <c r="B4471" s="91" t="s">
        <v>6204</v>
      </c>
    </row>
    <row r="4472" spans="1:2" ht="15" x14ac:dyDescent="0.25">
      <c r="A4472" s="91" t="s">
        <v>6205</v>
      </c>
      <c r="B4472" s="91" t="s">
        <v>6204</v>
      </c>
    </row>
    <row r="4473" spans="1:2" ht="15" x14ac:dyDescent="0.25">
      <c r="A4473" s="91" t="s">
        <v>6206</v>
      </c>
      <c r="B4473" s="91" t="s">
        <v>6207</v>
      </c>
    </row>
    <row r="4474" spans="1:2" ht="15" x14ac:dyDescent="0.25">
      <c r="A4474" s="91" t="s">
        <v>6208</v>
      </c>
      <c r="B4474" s="91" t="s">
        <v>6207</v>
      </c>
    </row>
    <row r="4475" spans="1:2" ht="15" x14ac:dyDescent="0.25">
      <c r="A4475" s="91" t="s">
        <v>6209</v>
      </c>
      <c r="B4475" s="91" t="s">
        <v>6210</v>
      </c>
    </row>
    <row r="4476" spans="1:2" ht="15" x14ac:dyDescent="0.25">
      <c r="A4476" s="91" t="s">
        <v>6211</v>
      </c>
      <c r="B4476" s="91" t="s">
        <v>6212</v>
      </c>
    </row>
    <row r="4477" spans="1:2" ht="15" x14ac:dyDescent="0.25">
      <c r="A4477" s="91" t="s">
        <v>6213</v>
      </c>
      <c r="B4477" s="91" t="s">
        <v>6214</v>
      </c>
    </row>
    <row r="4478" spans="1:2" ht="15" x14ac:dyDescent="0.25">
      <c r="A4478" s="91" t="s">
        <v>6215</v>
      </c>
      <c r="B4478" s="91" t="s">
        <v>6214</v>
      </c>
    </row>
    <row r="4479" spans="1:2" ht="15" x14ac:dyDescent="0.25">
      <c r="A4479" s="91" t="s">
        <v>6216</v>
      </c>
      <c r="B4479" s="91" t="s">
        <v>6217</v>
      </c>
    </row>
    <row r="4480" spans="1:2" ht="15" x14ac:dyDescent="0.25">
      <c r="A4480" s="91" t="s">
        <v>6218</v>
      </c>
      <c r="B4480" s="91" t="s">
        <v>6219</v>
      </c>
    </row>
    <row r="4481" spans="1:2" ht="15" x14ac:dyDescent="0.25">
      <c r="A4481" s="91" t="s">
        <v>6220</v>
      </c>
      <c r="B4481" s="91" t="s">
        <v>6221</v>
      </c>
    </row>
    <row r="4482" spans="1:2" ht="15" x14ac:dyDescent="0.25">
      <c r="A4482" s="91" t="s">
        <v>6222</v>
      </c>
      <c r="B4482" s="91" t="s">
        <v>6223</v>
      </c>
    </row>
    <row r="4483" spans="1:2" ht="15" x14ac:dyDescent="0.25">
      <c r="A4483" s="91" t="s">
        <v>6224</v>
      </c>
      <c r="B4483" s="91" t="s">
        <v>6225</v>
      </c>
    </row>
    <row r="4484" spans="1:2" ht="15" x14ac:dyDescent="0.25">
      <c r="A4484" s="91" t="s">
        <v>6226</v>
      </c>
      <c r="B4484" s="91" t="s">
        <v>6227</v>
      </c>
    </row>
    <row r="4485" spans="1:2" ht="15" x14ac:dyDescent="0.25">
      <c r="A4485" s="91" t="s">
        <v>6228</v>
      </c>
      <c r="B4485" s="91" t="s">
        <v>6227</v>
      </c>
    </row>
    <row r="4486" spans="1:2" ht="15" x14ac:dyDescent="0.25">
      <c r="A4486" s="91" t="s">
        <v>6229</v>
      </c>
      <c r="B4486" s="91" t="s">
        <v>6230</v>
      </c>
    </row>
    <row r="4487" spans="1:2" ht="15" x14ac:dyDescent="0.25">
      <c r="A4487" s="91" t="s">
        <v>6231</v>
      </c>
      <c r="B4487" s="91" t="s">
        <v>6232</v>
      </c>
    </row>
    <row r="4488" spans="1:2" ht="15" x14ac:dyDescent="0.25">
      <c r="A4488" s="91" t="s">
        <v>6233</v>
      </c>
      <c r="B4488" s="91" t="s">
        <v>6234</v>
      </c>
    </row>
    <row r="4489" spans="1:2" ht="15" x14ac:dyDescent="0.25">
      <c r="A4489" s="91" t="s">
        <v>6235</v>
      </c>
      <c r="B4489" s="91" t="s">
        <v>6236</v>
      </c>
    </row>
    <row r="4490" spans="1:2" ht="15" x14ac:dyDescent="0.25">
      <c r="A4490" s="91" t="s">
        <v>6237</v>
      </c>
      <c r="B4490" s="91" t="s">
        <v>6234</v>
      </c>
    </row>
    <row r="4491" spans="1:2" ht="15" x14ac:dyDescent="0.25">
      <c r="A4491" s="91" t="s">
        <v>6238</v>
      </c>
      <c r="B4491" s="91" t="s">
        <v>6239</v>
      </c>
    </row>
    <row r="4492" spans="1:2" ht="15" x14ac:dyDescent="0.25">
      <c r="A4492" s="91" t="s">
        <v>6240</v>
      </c>
      <c r="B4492" s="91" t="s">
        <v>6241</v>
      </c>
    </row>
    <row r="4493" spans="1:2" ht="15" x14ac:dyDescent="0.25">
      <c r="A4493" s="91" t="s">
        <v>6242</v>
      </c>
      <c r="B4493" s="91" t="s">
        <v>6243</v>
      </c>
    </row>
    <row r="4494" spans="1:2" ht="15" x14ac:dyDescent="0.25">
      <c r="A4494" s="91" t="s">
        <v>6244</v>
      </c>
      <c r="B4494" s="91" t="s">
        <v>6241</v>
      </c>
    </row>
    <row r="4495" spans="1:2" ht="15" x14ac:dyDescent="0.25">
      <c r="A4495" s="91" t="s">
        <v>6245</v>
      </c>
      <c r="B4495" s="91" t="s">
        <v>6246</v>
      </c>
    </row>
    <row r="4496" spans="1:2" ht="15" x14ac:dyDescent="0.25">
      <c r="A4496" s="91" t="s">
        <v>6247</v>
      </c>
      <c r="B4496" s="91" t="s">
        <v>6246</v>
      </c>
    </row>
    <row r="4497" spans="1:2" ht="15" x14ac:dyDescent="0.25">
      <c r="A4497" s="91" t="s">
        <v>6248</v>
      </c>
      <c r="B4497" s="91" t="s">
        <v>6246</v>
      </c>
    </row>
    <row r="4498" spans="1:2" ht="15" x14ac:dyDescent="0.25">
      <c r="A4498" s="91" t="s">
        <v>6249</v>
      </c>
      <c r="B4498" s="91" t="s">
        <v>6250</v>
      </c>
    </row>
    <row r="4499" spans="1:2" ht="15" x14ac:dyDescent="0.25">
      <c r="A4499" s="91" t="s">
        <v>6251</v>
      </c>
      <c r="B4499" s="91" t="s">
        <v>6250</v>
      </c>
    </row>
    <row r="4500" spans="1:2" ht="15" x14ac:dyDescent="0.25">
      <c r="A4500" s="91" t="s">
        <v>6252</v>
      </c>
      <c r="B4500" s="91" t="s">
        <v>6253</v>
      </c>
    </row>
    <row r="4501" spans="1:2" ht="15" x14ac:dyDescent="0.25">
      <c r="A4501" s="91" t="s">
        <v>6254</v>
      </c>
      <c r="B4501" s="91" t="s">
        <v>6253</v>
      </c>
    </row>
    <row r="4502" spans="1:2" ht="15" x14ac:dyDescent="0.25">
      <c r="A4502" s="91" t="s">
        <v>6255</v>
      </c>
      <c r="B4502" s="91" t="s">
        <v>6256</v>
      </c>
    </row>
    <row r="4503" spans="1:2" ht="15" x14ac:dyDescent="0.25">
      <c r="A4503" s="91" t="s">
        <v>6257</v>
      </c>
      <c r="B4503" s="91" t="s">
        <v>6258</v>
      </c>
    </row>
    <row r="4504" spans="1:2" ht="15" x14ac:dyDescent="0.25">
      <c r="A4504" s="91" t="s">
        <v>6259</v>
      </c>
      <c r="B4504" s="91" t="s">
        <v>6260</v>
      </c>
    </row>
    <row r="4505" spans="1:2" ht="15" x14ac:dyDescent="0.25">
      <c r="A4505" s="91" t="s">
        <v>6261</v>
      </c>
      <c r="B4505" s="91" t="s">
        <v>6262</v>
      </c>
    </row>
    <row r="4506" spans="1:2" ht="15" x14ac:dyDescent="0.25">
      <c r="A4506" s="91" t="s">
        <v>6263</v>
      </c>
      <c r="B4506" s="91" t="s">
        <v>6264</v>
      </c>
    </row>
    <row r="4507" spans="1:2" ht="15" x14ac:dyDescent="0.25">
      <c r="A4507" s="91" t="s">
        <v>6265</v>
      </c>
      <c r="B4507" s="91" t="s">
        <v>6266</v>
      </c>
    </row>
    <row r="4508" spans="1:2" ht="15" x14ac:dyDescent="0.25">
      <c r="A4508" s="91" t="s">
        <v>6267</v>
      </c>
      <c r="B4508" s="91" t="s">
        <v>6268</v>
      </c>
    </row>
    <row r="4509" spans="1:2" ht="15" x14ac:dyDescent="0.25">
      <c r="A4509" s="91" t="s">
        <v>6269</v>
      </c>
      <c r="B4509" s="91" t="s">
        <v>6270</v>
      </c>
    </row>
    <row r="4510" spans="1:2" ht="15" x14ac:dyDescent="0.25">
      <c r="A4510" s="91" t="s">
        <v>6271</v>
      </c>
      <c r="B4510" s="91" t="s">
        <v>6272</v>
      </c>
    </row>
    <row r="4511" spans="1:2" ht="15" x14ac:dyDescent="0.25">
      <c r="A4511" s="91" t="s">
        <v>6273</v>
      </c>
      <c r="B4511" s="91" t="s">
        <v>6274</v>
      </c>
    </row>
    <row r="4512" spans="1:2" ht="15" x14ac:dyDescent="0.25">
      <c r="A4512" s="91" t="s">
        <v>6275</v>
      </c>
      <c r="B4512" s="91" t="s">
        <v>6276</v>
      </c>
    </row>
    <row r="4513" spans="1:2" ht="15" x14ac:dyDescent="0.25">
      <c r="A4513" s="91" t="s">
        <v>6277</v>
      </c>
      <c r="B4513" s="91" t="s">
        <v>6278</v>
      </c>
    </row>
    <row r="4514" spans="1:2" ht="15" x14ac:dyDescent="0.25">
      <c r="A4514" s="91" t="s">
        <v>6279</v>
      </c>
      <c r="B4514" s="91" t="s">
        <v>6280</v>
      </c>
    </row>
    <row r="4515" spans="1:2" ht="15" x14ac:dyDescent="0.25">
      <c r="A4515" s="91" t="s">
        <v>6281</v>
      </c>
      <c r="B4515" s="91" t="s">
        <v>6282</v>
      </c>
    </row>
    <row r="4516" spans="1:2" ht="15" x14ac:dyDescent="0.25">
      <c r="A4516" s="91" t="s">
        <v>6283</v>
      </c>
      <c r="B4516" s="91" t="s">
        <v>6284</v>
      </c>
    </row>
    <row r="4517" spans="1:2" ht="15" x14ac:dyDescent="0.25">
      <c r="A4517" s="91" t="s">
        <v>6285</v>
      </c>
      <c r="B4517" s="91" t="s">
        <v>6286</v>
      </c>
    </row>
    <row r="4518" spans="1:2" ht="15" x14ac:dyDescent="0.25">
      <c r="A4518" s="91" t="s">
        <v>6287</v>
      </c>
      <c r="B4518" s="91" t="s">
        <v>6286</v>
      </c>
    </row>
    <row r="4519" spans="1:2" ht="15" x14ac:dyDescent="0.25">
      <c r="A4519" s="91" t="s">
        <v>6288</v>
      </c>
      <c r="B4519" s="91" t="s">
        <v>6289</v>
      </c>
    </row>
    <row r="4520" spans="1:2" ht="15" x14ac:dyDescent="0.25">
      <c r="A4520" s="91" t="s">
        <v>6290</v>
      </c>
      <c r="B4520" s="91" t="s">
        <v>6291</v>
      </c>
    </row>
    <row r="4521" spans="1:2" ht="15" x14ac:dyDescent="0.25">
      <c r="A4521" s="91" t="s">
        <v>6292</v>
      </c>
      <c r="B4521" s="91" t="s">
        <v>6293</v>
      </c>
    </row>
    <row r="4522" spans="1:2" ht="15" x14ac:dyDescent="0.25">
      <c r="A4522" s="91" t="s">
        <v>6294</v>
      </c>
      <c r="B4522" s="91" t="s">
        <v>6293</v>
      </c>
    </row>
    <row r="4523" spans="1:2" ht="15" x14ac:dyDescent="0.25">
      <c r="A4523" s="91" t="s">
        <v>6295</v>
      </c>
      <c r="B4523" s="91" t="s">
        <v>6289</v>
      </c>
    </row>
    <row r="4524" spans="1:2" ht="15" x14ac:dyDescent="0.25">
      <c r="A4524" s="91" t="s">
        <v>6296</v>
      </c>
      <c r="B4524" s="91" t="s">
        <v>6291</v>
      </c>
    </row>
    <row r="4525" spans="1:2" ht="15" x14ac:dyDescent="0.25">
      <c r="A4525" s="91" t="s">
        <v>6297</v>
      </c>
      <c r="B4525" s="91" t="s">
        <v>6280</v>
      </c>
    </row>
    <row r="4526" spans="1:2" ht="15" x14ac:dyDescent="0.25">
      <c r="A4526" s="91" t="s">
        <v>6298</v>
      </c>
      <c r="B4526" s="91" t="s">
        <v>6299</v>
      </c>
    </row>
    <row r="4527" spans="1:2" ht="15" x14ac:dyDescent="0.25">
      <c r="A4527" s="91" t="s">
        <v>6300</v>
      </c>
      <c r="B4527" s="91" t="s">
        <v>6301</v>
      </c>
    </row>
    <row r="4528" spans="1:2" ht="15" x14ac:dyDescent="0.25">
      <c r="A4528" s="91" t="s">
        <v>6302</v>
      </c>
      <c r="B4528" s="91" t="s">
        <v>6303</v>
      </c>
    </row>
    <row r="4529" spans="1:2" ht="15" x14ac:dyDescent="0.25">
      <c r="A4529" s="91" t="s">
        <v>6304</v>
      </c>
      <c r="B4529" s="91" t="s">
        <v>6305</v>
      </c>
    </row>
    <row r="4530" spans="1:2" ht="15" x14ac:dyDescent="0.25">
      <c r="A4530" s="91" t="s">
        <v>6306</v>
      </c>
      <c r="B4530" s="91" t="s">
        <v>6299</v>
      </c>
    </row>
    <row r="4531" spans="1:2" ht="15" x14ac:dyDescent="0.25">
      <c r="A4531" s="91" t="s">
        <v>6307</v>
      </c>
      <c r="B4531" s="91" t="s">
        <v>6308</v>
      </c>
    </row>
    <row r="4532" spans="1:2" ht="15" x14ac:dyDescent="0.25">
      <c r="A4532" s="91" t="s">
        <v>6309</v>
      </c>
      <c r="B4532" s="91" t="s">
        <v>6310</v>
      </c>
    </row>
    <row r="4533" spans="1:2" ht="15" x14ac:dyDescent="0.25">
      <c r="A4533" s="91" t="s">
        <v>6311</v>
      </c>
      <c r="B4533" s="91" t="s">
        <v>6310</v>
      </c>
    </row>
    <row r="4534" spans="1:2" ht="15" x14ac:dyDescent="0.25">
      <c r="A4534" s="91" t="s">
        <v>6312</v>
      </c>
      <c r="B4534" s="91" t="s">
        <v>6308</v>
      </c>
    </row>
    <row r="4535" spans="1:2" ht="15" x14ac:dyDescent="0.25">
      <c r="A4535" s="91" t="s">
        <v>6313</v>
      </c>
      <c r="B4535" s="91" t="s">
        <v>6314</v>
      </c>
    </row>
    <row r="4536" spans="1:2" ht="15" x14ac:dyDescent="0.25">
      <c r="A4536" s="91" t="s">
        <v>6315</v>
      </c>
      <c r="B4536" s="91" t="s">
        <v>6314</v>
      </c>
    </row>
    <row r="4537" spans="1:2" ht="15" x14ac:dyDescent="0.25">
      <c r="A4537" s="91" t="s">
        <v>6316</v>
      </c>
      <c r="B4537" s="91" t="s">
        <v>6314</v>
      </c>
    </row>
    <row r="4538" spans="1:2" ht="15" x14ac:dyDescent="0.25">
      <c r="A4538" s="91" t="s">
        <v>6317</v>
      </c>
      <c r="B4538" s="91" t="s">
        <v>6314</v>
      </c>
    </row>
    <row r="4539" spans="1:2" ht="15" x14ac:dyDescent="0.25">
      <c r="A4539" s="91" t="s">
        <v>6318</v>
      </c>
      <c r="B4539" s="91" t="s">
        <v>6314</v>
      </c>
    </row>
    <row r="4540" spans="1:2" ht="15" x14ac:dyDescent="0.25">
      <c r="A4540" s="91" t="s">
        <v>6319</v>
      </c>
      <c r="B4540" s="91" t="s">
        <v>6314</v>
      </c>
    </row>
    <row r="4541" spans="1:2" ht="15" x14ac:dyDescent="0.25">
      <c r="A4541" s="91" t="s">
        <v>6320</v>
      </c>
      <c r="B4541" s="91" t="s">
        <v>6314</v>
      </c>
    </row>
    <row r="4542" spans="1:2" ht="15" x14ac:dyDescent="0.25">
      <c r="A4542" s="91" t="s">
        <v>6321</v>
      </c>
      <c r="B4542" s="91" t="s">
        <v>6314</v>
      </c>
    </row>
    <row r="4543" spans="1:2" ht="15" x14ac:dyDescent="0.25">
      <c r="A4543" s="91" t="s">
        <v>6322</v>
      </c>
      <c r="B4543" s="91" t="s">
        <v>6314</v>
      </c>
    </row>
    <row r="4544" spans="1:2" ht="15" x14ac:dyDescent="0.25">
      <c r="A4544" s="91" t="s">
        <v>6323</v>
      </c>
      <c r="B4544" s="91" t="s">
        <v>6324</v>
      </c>
    </row>
    <row r="4545" spans="1:2" ht="15" x14ac:dyDescent="0.25">
      <c r="A4545" s="91" t="s">
        <v>6325</v>
      </c>
      <c r="B4545" s="91" t="s">
        <v>6326</v>
      </c>
    </row>
    <row r="4546" spans="1:2" ht="15" x14ac:dyDescent="0.25">
      <c r="A4546" s="91" t="s">
        <v>6327</v>
      </c>
      <c r="B4546" s="91" t="s">
        <v>6326</v>
      </c>
    </row>
    <row r="4547" spans="1:2" ht="15" x14ac:dyDescent="0.25">
      <c r="A4547" s="91" t="s">
        <v>6328</v>
      </c>
      <c r="B4547" s="91" t="s">
        <v>6329</v>
      </c>
    </row>
    <row r="4548" spans="1:2" ht="15" x14ac:dyDescent="0.25">
      <c r="A4548" s="91" t="s">
        <v>6330</v>
      </c>
      <c r="B4548" s="91" t="s">
        <v>6331</v>
      </c>
    </row>
    <row r="4549" spans="1:2" ht="15" x14ac:dyDescent="0.25">
      <c r="A4549" s="91" t="s">
        <v>6332</v>
      </c>
      <c r="B4549" s="91" t="s">
        <v>6333</v>
      </c>
    </row>
    <row r="4550" spans="1:2" ht="15" x14ac:dyDescent="0.25">
      <c r="A4550" s="91" t="s">
        <v>6334</v>
      </c>
      <c r="B4550" s="91" t="s">
        <v>6314</v>
      </c>
    </row>
    <row r="4551" spans="1:2" ht="15" x14ac:dyDescent="0.25">
      <c r="A4551" s="91" t="s">
        <v>6335</v>
      </c>
      <c r="B4551" s="91" t="s">
        <v>6314</v>
      </c>
    </row>
    <row r="4552" spans="1:2" ht="15" x14ac:dyDescent="0.25">
      <c r="A4552" s="91" t="s">
        <v>6336</v>
      </c>
      <c r="B4552" s="91" t="s">
        <v>6314</v>
      </c>
    </row>
    <row r="4553" spans="1:2" ht="15" x14ac:dyDescent="0.25">
      <c r="A4553" s="91" t="s">
        <v>6337</v>
      </c>
      <c r="B4553" s="91" t="s">
        <v>6338</v>
      </c>
    </row>
    <row r="4554" spans="1:2" ht="15" x14ac:dyDescent="0.25">
      <c r="A4554" s="91" t="s">
        <v>6339</v>
      </c>
      <c r="B4554" s="91" t="s">
        <v>6340</v>
      </c>
    </row>
    <row r="4555" spans="1:2" ht="15" x14ac:dyDescent="0.25">
      <c r="A4555" s="91" t="s">
        <v>6341</v>
      </c>
      <c r="B4555" s="91" t="s">
        <v>6342</v>
      </c>
    </row>
    <row r="4556" spans="1:2" ht="15" x14ac:dyDescent="0.25">
      <c r="A4556" s="91" t="s">
        <v>6343</v>
      </c>
      <c r="B4556" s="91" t="s">
        <v>6344</v>
      </c>
    </row>
    <row r="4557" spans="1:2" ht="15" x14ac:dyDescent="0.25">
      <c r="A4557" s="91" t="s">
        <v>6345</v>
      </c>
      <c r="B4557" s="91" t="s">
        <v>6346</v>
      </c>
    </row>
    <row r="4558" spans="1:2" ht="15" x14ac:dyDescent="0.25">
      <c r="A4558" s="91" t="s">
        <v>6347</v>
      </c>
      <c r="B4558" s="91" t="s">
        <v>6342</v>
      </c>
    </row>
    <row r="4559" spans="1:2" ht="15" x14ac:dyDescent="0.25">
      <c r="A4559" s="91" t="s">
        <v>6348</v>
      </c>
      <c r="B4559" s="91" t="s">
        <v>6349</v>
      </c>
    </row>
    <row r="4560" spans="1:2" ht="15" x14ac:dyDescent="0.25">
      <c r="A4560" s="91" t="s">
        <v>6350</v>
      </c>
      <c r="B4560" s="91" t="s">
        <v>6351</v>
      </c>
    </row>
    <row r="4561" spans="1:2" ht="15" x14ac:dyDescent="0.25">
      <c r="A4561" s="91" t="s">
        <v>6352</v>
      </c>
      <c r="B4561" s="91" t="s">
        <v>6353</v>
      </c>
    </row>
    <row r="4562" spans="1:2" ht="15" x14ac:dyDescent="0.25">
      <c r="A4562" s="91" t="s">
        <v>6354</v>
      </c>
      <c r="B4562" s="91" t="s">
        <v>6353</v>
      </c>
    </row>
    <row r="4563" spans="1:2" ht="15" x14ac:dyDescent="0.25">
      <c r="A4563" s="91" t="s">
        <v>6355</v>
      </c>
      <c r="B4563" s="91" t="s">
        <v>6349</v>
      </c>
    </row>
    <row r="4564" spans="1:2" ht="15" x14ac:dyDescent="0.25">
      <c r="A4564" s="91" t="s">
        <v>6356</v>
      </c>
      <c r="B4564" s="91" t="s">
        <v>6357</v>
      </c>
    </row>
    <row r="4565" spans="1:2" ht="15" x14ac:dyDescent="0.25">
      <c r="A4565" s="91" t="s">
        <v>6358</v>
      </c>
      <c r="B4565" s="91" t="s">
        <v>6359</v>
      </c>
    </row>
    <row r="4566" spans="1:2" ht="15" x14ac:dyDescent="0.25">
      <c r="A4566" s="91" t="s">
        <v>6360</v>
      </c>
      <c r="B4566" s="91" t="s">
        <v>6359</v>
      </c>
    </row>
    <row r="4567" spans="1:2" ht="15" x14ac:dyDescent="0.25">
      <c r="A4567" s="91" t="s">
        <v>6361</v>
      </c>
      <c r="B4567" s="91" t="s">
        <v>6357</v>
      </c>
    </row>
    <row r="4568" spans="1:2" ht="15" x14ac:dyDescent="0.25">
      <c r="A4568" s="91" t="s">
        <v>6362</v>
      </c>
      <c r="B4568" s="91" t="s">
        <v>6363</v>
      </c>
    </row>
    <row r="4569" spans="1:2" ht="15" x14ac:dyDescent="0.25">
      <c r="A4569" s="91" t="s">
        <v>6364</v>
      </c>
      <c r="B4569" s="91" t="s">
        <v>6365</v>
      </c>
    </row>
    <row r="4570" spans="1:2" ht="15" x14ac:dyDescent="0.25">
      <c r="A4570" s="91" t="s">
        <v>6366</v>
      </c>
      <c r="B4570" s="91" t="s">
        <v>6363</v>
      </c>
    </row>
    <row r="4571" spans="1:2" ht="15" x14ac:dyDescent="0.25">
      <c r="A4571" s="91" t="s">
        <v>6367</v>
      </c>
      <c r="B4571" s="91" t="s">
        <v>6368</v>
      </c>
    </row>
    <row r="4572" spans="1:2" ht="15" x14ac:dyDescent="0.25">
      <c r="A4572" s="91" t="s">
        <v>6369</v>
      </c>
      <c r="B4572" s="91" t="s">
        <v>6370</v>
      </c>
    </row>
    <row r="4573" spans="1:2" ht="15" x14ac:dyDescent="0.25">
      <c r="A4573" s="91" t="s">
        <v>6371</v>
      </c>
      <c r="B4573" s="91" t="s">
        <v>6372</v>
      </c>
    </row>
    <row r="4574" spans="1:2" ht="15" x14ac:dyDescent="0.25">
      <c r="A4574" s="91" t="s">
        <v>6373</v>
      </c>
      <c r="B4574" s="91" t="s">
        <v>6374</v>
      </c>
    </row>
    <row r="4575" spans="1:2" ht="15" x14ac:dyDescent="0.25">
      <c r="A4575" s="91" t="s">
        <v>6375</v>
      </c>
      <c r="B4575" s="91" t="s">
        <v>6368</v>
      </c>
    </row>
    <row r="4576" spans="1:2" ht="15" x14ac:dyDescent="0.25">
      <c r="A4576" s="91" t="s">
        <v>6376</v>
      </c>
      <c r="B4576" s="91" t="s">
        <v>6377</v>
      </c>
    </row>
    <row r="4577" spans="1:2" ht="15" x14ac:dyDescent="0.25">
      <c r="A4577" s="91" t="s">
        <v>6378</v>
      </c>
      <c r="B4577" s="91" t="s">
        <v>6377</v>
      </c>
    </row>
    <row r="4578" spans="1:2" ht="15" x14ac:dyDescent="0.25">
      <c r="A4578" s="91" t="s">
        <v>6379</v>
      </c>
      <c r="B4578" s="91" t="s">
        <v>6377</v>
      </c>
    </row>
    <row r="4579" spans="1:2" ht="15" x14ac:dyDescent="0.25">
      <c r="A4579" s="91" t="s">
        <v>6380</v>
      </c>
      <c r="B4579" s="91" t="s">
        <v>6377</v>
      </c>
    </row>
    <row r="4580" spans="1:2" ht="15" x14ac:dyDescent="0.25">
      <c r="A4580" s="91" t="s">
        <v>6381</v>
      </c>
      <c r="B4580" s="91" t="s">
        <v>6377</v>
      </c>
    </row>
    <row r="4581" spans="1:2" ht="15" x14ac:dyDescent="0.25">
      <c r="A4581" s="91" t="s">
        <v>6382</v>
      </c>
      <c r="B4581" s="91" t="s">
        <v>6377</v>
      </c>
    </row>
    <row r="4582" spans="1:2" ht="15" x14ac:dyDescent="0.25">
      <c r="A4582" s="91" t="s">
        <v>6383</v>
      </c>
      <c r="B4582" s="91" t="s">
        <v>6377</v>
      </c>
    </row>
    <row r="4583" spans="1:2" ht="15" x14ac:dyDescent="0.25">
      <c r="A4583" s="91" t="s">
        <v>6384</v>
      </c>
      <c r="B4583" s="91" t="s">
        <v>6377</v>
      </c>
    </row>
    <row r="4584" spans="1:2" ht="15" x14ac:dyDescent="0.25">
      <c r="A4584" s="91" t="s">
        <v>6385</v>
      </c>
      <c r="B4584" s="91" t="s">
        <v>6377</v>
      </c>
    </row>
    <row r="4585" spans="1:2" ht="15" x14ac:dyDescent="0.25">
      <c r="A4585" s="91" t="s">
        <v>6386</v>
      </c>
      <c r="B4585" s="91" t="s">
        <v>6377</v>
      </c>
    </row>
    <row r="4586" spans="1:2" ht="15" x14ac:dyDescent="0.25">
      <c r="A4586" s="91" t="s">
        <v>6387</v>
      </c>
      <c r="B4586" s="91" t="s">
        <v>6377</v>
      </c>
    </row>
    <row r="4587" spans="1:2" ht="15" x14ac:dyDescent="0.25">
      <c r="A4587" s="91" t="s">
        <v>6388</v>
      </c>
      <c r="B4587" s="91" t="s">
        <v>6389</v>
      </c>
    </row>
    <row r="4588" spans="1:2" ht="15" x14ac:dyDescent="0.25">
      <c r="A4588" s="91" t="s">
        <v>6390</v>
      </c>
      <c r="B4588" s="91" t="s">
        <v>6377</v>
      </c>
    </row>
    <row r="4589" spans="1:2" ht="15" x14ac:dyDescent="0.25">
      <c r="A4589" s="91" t="s">
        <v>6391</v>
      </c>
      <c r="B4589" s="91" t="s">
        <v>6377</v>
      </c>
    </row>
    <row r="4590" spans="1:2" ht="15" x14ac:dyDescent="0.25">
      <c r="A4590" s="91" t="s">
        <v>6392</v>
      </c>
      <c r="B4590" s="91" t="s">
        <v>6377</v>
      </c>
    </row>
    <row r="4591" spans="1:2" ht="15" x14ac:dyDescent="0.25">
      <c r="A4591" s="91" t="s">
        <v>6393</v>
      </c>
      <c r="B4591" s="91" t="s">
        <v>6377</v>
      </c>
    </row>
    <row r="4592" spans="1:2" ht="15" x14ac:dyDescent="0.25">
      <c r="A4592" s="91" t="s">
        <v>6394</v>
      </c>
      <c r="B4592" s="91" t="s">
        <v>6377</v>
      </c>
    </row>
    <row r="4593" spans="1:2" ht="15" x14ac:dyDescent="0.25">
      <c r="A4593" s="91" t="s">
        <v>6395</v>
      </c>
      <c r="B4593" s="91" t="s">
        <v>6377</v>
      </c>
    </row>
    <row r="4594" spans="1:2" ht="15" x14ac:dyDescent="0.25">
      <c r="A4594" s="91" t="s">
        <v>6396</v>
      </c>
      <c r="B4594" s="91" t="s">
        <v>6389</v>
      </c>
    </row>
    <row r="4595" spans="1:2" ht="15" x14ac:dyDescent="0.25">
      <c r="A4595" s="91" t="s">
        <v>6397</v>
      </c>
      <c r="B4595" s="91" t="s">
        <v>6389</v>
      </c>
    </row>
    <row r="4596" spans="1:2" ht="15" x14ac:dyDescent="0.25">
      <c r="A4596" s="91" t="s">
        <v>6398</v>
      </c>
      <c r="B4596" s="91" t="s">
        <v>6399</v>
      </c>
    </row>
    <row r="4597" spans="1:2" ht="15" x14ac:dyDescent="0.25">
      <c r="A4597" s="91" t="s">
        <v>6400</v>
      </c>
      <c r="B4597" s="91" t="s">
        <v>6401</v>
      </c>
    </row>
    <row r="4598" spans="1:2" ht="15" x14ac:dyDescent="0.25">
      <c r="A4598" s="91" t="s">
        <v>6402</v>
      </c>
      <c r="B4598" s="91" t="s">
        <v>6403</v>
      </c>
    </row>
    <row r="4599" spans="1:2" ht="15" x14ac:dyDescent="0.25">
      <c r="A4599" s="91" t="s">
        <v>6404</v>
      </c>
      <c r="B4599" s="91" t="s">
        <v>6403</v>
      </c>
    </row>
    <row r="4600" spans="1:2" ht="15" x14ac:dyDescent="0.25">
      <c r="A4600" s="91" t="s">
        <v>6405</v>
      </c>
      <c r="B4600" s="91" t="s">
        <v>6406</v>
      </c>
    </row>
    <row r="4601" spans="1:2" ht="15" x14ac:dyDescent="0.25">
      <c r="A4601" s="91" t="s">
        <v>6407</v>
      </c>
      <c r="B4601" s="91" t="s">
        <v>6408</v>
      </c>
    </row>
    <row r="4602" spans="1:2" ht="15" x14ac:dyDescent="0.25">
      <c r="A4602" s="91" t="s">
        <v>6409</v>
      </c>
      <c r="B4602" s="91" t="s">
        <v>6410</v>
      </c>
    </row>
    <row r="4603" spans="1:2" ht="15" x14ac:dyDescent="0.25">
      <c r="A4603" s="91" t="s">
        <v>6411</v>
      </c>
      <c r="B4603" s="91" t="s">
        <v>6412</v>
      </c>
    </row>
    <row r="4604" spans="1:2" ht="15" x14ac:dyDescent="0.25">
      <c r="A4604" s="91" t="s">
        <v>6413</v>
      </c>
      <c r="B4604" s="91" t="s">
        <v>6406</v>
      </c>
    </row>
    <row r="4605" spans="1:2" ht="15" x14ac:dyDescent="0.25">
      <c r="A4605" s="91" t="s">
        <v>6414</v>
      </c>
      <c r="B4605" s="91" t="s">
        <v>6415</v>
      </c>
    </row>
    <row r="4606" spans="1:2" ht="15" x14ac:dyDescent="0.25">
      <c r="A4606" s="91" t="s">
        <v>6416</v>
      </c>
      <c r="B4606" s="91" t="s">
        <v>6417</v>
      </c>
    </row>
    <row r="4607" spans="1:2" ht="15" x14ac:dyDescent="0.25">
      <c r="A4607" s="91" t="s">
        <v>6418</v>
      </c>
      <c r="B4607" s="91" t="s">
        <v>6415</v>
      </c>
    </row>
    <row r="4608" spans="1:2" ht="15" x14ac:dyDescent="0.25">
      <c r="A4608" s="91" t="s">
        <v>6419</v>
      </c>
      <c r="B4608" s="91" t="s">
        <v>6420</v>
      </c>
    </row>
    <row r="4609" spans="1:2" ht="15" x14ac:dyDescent="0.25">
      <c r="A4609" s="91" t="s">
        <v>6421</v>
      </c>
      <c r="B4609" s="91" t="s">
        <v>6420</v>
      </c>
    </row>
    <row r="4610" spans="1:2" ht="15" x14ac:dyDescent="0.25">
      <c r="A4610" s="91" t="s">
        <v>6422</v>
      </c>
      <c r="B4610" s="91" t="s">
        <v>6423</v>
      </c>
    </row>
    <row r="4611" spans="1:2" ht="15" x14ac:dyDescent="0.25">
      <c r="A4611" s="91" t="s">
        <v>6424</v>
      </c>
      <c r="B4611" s="91" t="s">
        <v>6423</v>
      </c>
    </row>
    <row r="4612" spans="1:2" ht="15" x14ac:dyDescent="0.25">
      <c r="A4612" s="91" t="s">
        <v>6425</v>
      </c>
      <c r="B4612" s="91" t="s">
        <v>6423</v>
      </c>
    </row>
    <row r="4613" spans="1:2" ht="15" x14ac:dyDescent="0.25">
      <c r="A4613" s="91" t="s">
        <v>6426</v>
      </c>
      <c r="B4613" s="91" t="s">
        <v>6423</v>
      </c>
    </row>
    <row r="4614" spans="1:2" ht="15" x14ac:dyDescent="0.25">
      <c r="A4614" s="91" t="s">
        <v>6427</v>
      </c>
      <c r="B4614" s="91" t="s">
        <v>6423</v>
      </c>
    </row>
    <row r="4615" spans="1:2" ht="15" x14ac:dyDescent="0.25">
      <c r="A4615" s="91" t="s">
        <v>6428</v>
      </c>
      <c r="B4615" s="91" t="s">
        <v>6423</v>
      </c>
    </row>
    <row r="4616" spans="1:2" ht="15" x14ac:dyDescent="0.25">
      <c r="A4616" s="91" t="s">
        <v>6429</v>
      </c>
      <c r="B4616" s="91" t="s">
        <v>6423</v>
      </c>
    </row>
    <row r="4617" spans="1:2" ht="15" x14ac:dyDescent="0.25">
      <c r="A4617" s="91" t="s">
        <v>6430</v>
      </c>
      <c r="B4617" s="91" t="s">
        <v>6423</v>
      </c>
    </row>
    <row r="4618" spans="1:2" ht="15" x14ac:dyDescent="0.25">
      <c r="A4618" s="91" t="s">
        <v>6431</v>
      </c>
      <c r="B4618" s="91" t="s">
        <v>6423</v>
      </c>
    </row>
    <row r="4619" spans="1:2" ht="15" x14ac:dyDescent="0.25">
      <c r="A4619" s="91" t="s">
        <v>6432</v>
      </c>
      <c r="B4619" s="91" t="s">
        <v>6423</v>
      </c>
    </row>
    <row r="4620" spans="1:2" ht="15" x14ac:dyDescent="0.25">
      <c r="A4620" s="91" t="s">
        <v>6433</v>
      </c>
      <c r="B4620" s="91" t="s">
        <v>6434</v>
      </c>
    </row>
    <row r="4621" spans="1:2" ht="15" x14ac:dyDescent="0.25">
      <c r="A4621" s="91" t="s">
        <v>6435</v>
      </c>
      <c r="B4621" s="91" t="s">
        <v>6423</v>
      </c>
    </row>
    <row r="4622" spans="1:2" ht="15" x14ac:dyDescent="0.25">
      <c r="A4622" s="91" t="s">
        <v>6436</v>
      </c>
      <c r="B4622" s="91" t="s">
        <v>6437</v>
      </c>
    </row>
    <row r="4623" spans="1:2" ht="15" x14ac:dyDescent="0.25">
      <c r="A4623" s="91" t="s">
        <v>6438</v>
      </c>
      <c r="B4623" s="91" t="s">
        <v>6423</v>
      </c>
    </row>
    <row r="4624" spans="1:2" ht="15" x14ac:dyDescent="0.25">
      <c r="A4624" s="91" t="s">
        <v>6439</v>
      </c>
      <c r="B4624" s="91" t="s">
        <v>6423</v>
      </c>
    </row>
    <row r="4625" spans="1:2" ht="15" x14ac:dyDescent="0.25">
      <c r="A4625" s="91" t="s">
        <v>6440</v>
      </c>
      <c r="B4625" s="91" t="s">
        <v>6423</v>
      </c>
    </row>
    <row r="4626" spans="1:2" ht="15" x14ac:dyDescent="0.25">
      <c r="A4626" s="91" t="s">
        <v>6441</v>
      </c>
      <c r="B4626" s="91" t="s">
        <v>6423</v>
      </c>
    </row>
    <row r="4627" spans="1:2" ht="15" x14ac:dyDescent="0.25">
      <c r="A4627" s="91" t="s">
        <v>6442</v>
      </c>
      <c r="B4627" s="91" t="s">
        <v>6423</v>
      </c>
    </row>
    <row r="4628" spans="1:2" ht="15" x14ac:dyDescent="0.25">
      <c r="A4628" s="91" t="s">
        <v>6443</v>
      </c>
      <c r="B4628" s="91" t="s">
        <v>6444</v>
      </c>
    </row>
    <row r="4629" spans="1:2" ht="15" x14ac:dyDescent="0.25">
      <c r="A4629" s="91" t="s">
        <v>6445</v>
      </c>
      <c r="B4629" s="91" t="s">
        <v>6423</v>
      </c>
    </row>
    <row r="4630" spans="1:2" ht="15" x14ac:dyDescent="0.25">
      <c r="A4630" s="91" t="s">
        <v>6446</v>
      </c>
      <c r="B4630" s="91" t="s">
        <v>6444</v>
      </c>
    </row>
    <row r="4631" spans="1:2" ht="15" x14ac:dyDescent="0.25">
      <c r="A4631" s="91" t="s">
        <v>6447</v>
      </c>
      <c r="B4631" s="91" t="s">
        <v>6448</v>
      </c>
    </row>
    <row r="4632" spans="1:2" ht="15" x14ac:dyDescent="0.25">
      <c r="A4632" s="91" t="s">
        <v>6449</v>
      </c>
      <c r="B4632" s="91" t="s">
        <v>6448</v>
      </c>
    </row>
    <row r="4633" spans="1:2" ht="15" x14ac:dyDescent="0.25">
      <c r="A4633" s="91" t="s">
        <v>6450</v>
      </c>
      <c r="B4633" s="91" t="s">
        <v>6451</v>
      </c>
    </row>
    <row r="4634" spans="1:2" ht="15" x14ac:dyDescent="0.25">
      <c r="A4634" s="91" t="s">
        <v>6452</v>
      </c>
      <c r="B4634" s="91" t="s">
        <v>6453</v>
      </c>
    </row>
    <row r="4635" spans="1:2" ht="15" x14ac:dyDescent="0.25">
      <c r="A4635" s="91" t="s">
        <v>6454</v>
      </c>
      <c r="B4635" s="91" t="s">
        <v>6453</v>
      </c>
    </row>
    <row r="4636" spans="1:2" ht="15" x14ac:dyDescent="0.25">
      <c r="A4636" s="91" t="s">
        <v>6455</v>
      </c>
      <c r="B4636" s="91" t="s">
        <v>6456</v>
      </c>
    </row>
    <row r="4637" spans="1:2" ht="15" x14ac:dyDescent="0.25">
      <c r="A4637" s="91" t="s">
        <v>6457</v>
      </c>
      <c r="B4637" s="91" t="s">
        <v>6458</v>
      </c>
    </row>
    <row r="4638" spans="1:2" ht="15" x14ac:dyDescent="0.25">
      <c r="A4638" s="91" t="s">
        <v>6459</v>
      </c>
      <c r="B4638" s="91" t="s">
        <v>6456</v>
      </c>
    </row>
    <row r="4639" spans="1:2" ht="15" x14ac:dyDescent="0.25">
      <c r="A4639" s="91" t="s">
        <v>6460</v>
      </c>
      <c r="B4639" s="91" t="s">
        <v>6461</v>
      </c>
    </row>
    <row r="4640" spans="1:2" ht="15" x14ac:dyDescent="0.25">
      <c r="A4640" s="91" t="s">
        <v>6462</v>
      </c>
      <c r="B4640" s="91" t="s">
        <v>6461</v>
      </c>
    </row>
    <row r="4641" spans="1:2" ht="15" x14ac:dyDescent="0.25">
      <c r="A4641" s="91" t="s">
        <v>6463</v>
      </c>
      <c r="B4641" s="91" t="s">
        <v>6461</v>
      </c>
    </row>
    <row r="4642" spans="1:2" ht="15" x14ac:dyDescent="0.25">
      <c r="A4642" s="91" t="s">
        <v>6464</v>
      </c>
      <c r="B4642" s="91" t="s">
        <v>6461</v>
      </c>
    </row>
    <row r="4643" spans="1:2" ht="15" x14ac:dyDescent="0.25">
      <c r="A4643" s="91" t="s">
        <v>6465</v>
      </c>
      <c r="B4643" s="91" t="s">
        <v>6461</v>
      </c>
    </row>
    <row r="4644" spans="1:2" ht="15" x14ac:dyDescent="0.25">
      <c r="A4644" s="91" t="s">
        <v>6466</v>
      </c>
      <c r="B4644" s="91" t="s">
        <v>6461</v>
      </c>
    </row>
    <row r="4645" spans="1:2" ht="15" x14ac:dyDescent="0.25">
      <c r="A4645" s="91" t="s">
        <v>6467</v>
      </c>
      <c r="B4645" s="91" t="s">
        <v>6461</v>
      </c>
    </row>
    <row r="4646" spans="1:2" ht="15" x14ac:dyDescent="0.25">
      <c r="A4646" s="91" t="s">
        <v>6468</v>
      </c>
      <c r="B4646" s="91" t="s">
        <v>6461</v>
      </c>
    </row>
    <row r="4647" spans="1:2" ht="15" x14ac:dyDescent="0.25">
      <c r="A4647" s="91" t="s">
        <v>6469</v>
      </c>
      <c r="B4647" s="91" t="s">
        <v>6461</v>
      </c>
    </row>
    <row r="4648" spans="1:2" ht="15" x14ac:dyDescent="0.25">
      <c r="A4648" s="91" t="s">
        <v>6470</v>
      </c>
      <c r="B4648" s="91" t="s">
        <v>6461</v>
      </c>
    </row>
    <row r="4649" spans="1:2" ht="15" x14ac:dyDescent="0.25">
      <c r="A4649" s="91" t="s">
        <v>6471</v>
      </c>
      <c r="B4649" s="91" t="s">
        <v>6461</v>
      </c>
    </row>
    <row r="4650" spans="1:2" ht="15" x14ac:dyDescent="0.25">
      <c r="A4650" s="91" t="s">
        <v>6472</v>
      </c>
      <c r="B4650" s="91" t="s">
        <v>6461</v>
      </c>
    </row>
    <row r="4651" spans="1:2" ht="15" x14ac:dyDescent="0.25">
      <c r="A4651" s="91" t="s">
        <v>6473</v>
      </c>
      <c r="B4651" s="91" t="s">
        <v>6461</v>
      </c>
    </row>
    <row r="4652" spans="1:2" ht="15" x14ac:dyDescent="0.25">
      <c r="A4652" s="91" t="s">
        <v>6474</v>
      </c>
      <c r="B4652" s="91" t="s">
        <v>6461</v>
      </c>
    </row>
    <row r="4653" spans="1:2" ht="15" x14ac:dyDescent="0.25">
      <c r="A4653" s="91" t="s">
        <v>6475</v>
      </c>
      <c r="B4653" s="91" t="s">
        <v>6476</v>
      </c>
    </row>
    <row r="4654" spans="1:2" ht="15" x14ac:dyDescent="0.25">
      <c r="A4654" s="91" t="s">
        <v>6477</v>
      </c>
      <c r="B4654" s="91" t="s">
        <v>6478</v>
      </c>
    </row>
    <row r="4655" spans="1:2" ht="15" x14ac:dyDescent="0.25">
      <c r="A4655" s="91" t="s">
        <v>6479</v>
      </c>
      <c r="B4655" s="91" t="s">
        <v>6478</v>
      </c>
    </row>
    <row r="4656" spans="1:2" ht="15" x14ac:dyDescent="0.25">
      <c r="A4656" s="91" t="s">
        <v>6480</v>
      </c>
      <c r="B4656" s="91" t="s">
        <v>6478</v>
      </c>
    </row>
    <row r="4657" spans="1:2" ht="15" x14ac:dyDescent="0.25">
      <c r="A4657" s="91" t="s">
        <v>6481</v>
      </c>
      <c r="B4657" s="91" t="s">
        <v>6478</v>
      </c>
    </row>
    <row r="4658" spans="1:2" ht="15" x14ac:dyDescent="0.25">
      <c r="A4658" s="91" t="s">
        <v>6482</v>
      </c>
      <c r="B4658" s="91" t="s">
        <v>6478</v>
      </c>
    </row>
    <row r="4659" spans="1:2" ht="15" x14ac:dyDescent="0.25">
      <c r="A4659" s="91" t="s">
        <v>6483</v>
      </c>
      <c r="B4659" s="91" t="s">
        <v>6478</v>
      </c>
    </row>
    <row r="4660" spans="1:2" ht="15" x14ac:dyDescent="0.25">
      <c r="A4660" s="91" t="s">
        <v>6484</v>
      </c>
      <c r="B4660" s="91" t="s">
        <v>6485</v>
      </c>
    </row>
    <row r="4661" spans="1:2" ht="15" x14ac:dyDescent="0.25">
      <c r="A4661" s="91" t="s">
        <v>6486</v>
      </c>
      <c r="B4661" s="91" t="s">
        <v>6485</v>
      </c>
    </row>
    <row r="4662" spans="1:2" ht="15" x14ac:dyDescent="0.25">
      <c r="A4662" s="91" t="s">
        <v>6487</v>
      </c>
      <c r="B4662" s="91" t="s">
        <v>6485</v>
      </c>
    </row>
    <row r="4663" spans="1:2" ht="15" x14ac:dyDescent="0.25">
      <c r="A4663" s="91" t="s">
        <v>6488</v>
      </c>
      <c r="B4663" s="91" t="s">
        <v>6485</v>
      </c>
    </row>
    <row r="4664" spans="1:2" ht="15" x14ac:dyDescent="0.25">
      <c r="A4664" s="91" t="s">
        <v>6489</v>
      </c>
      <c r="B4664" s="91" t="s">
        <v>6485</v>
      </c>
    </row>
    <row r="4665" spans="1:2" ht="15" x14ac:dyDescent="0.25">
      <c r="A4665" s="91" t="s">
        <v>6490</v>
      </c>
      <c r="B4665" s="91" t="s">
        <v>6485</v>
      </c>
    </row>
    <row r="4666" spans="1:2" ht="15" x14ac:dyDescent="0.25">
      <c r="A4666" s="91" t="s">
        <v>6491</v>
      </c>
      <c r="B4666" s="91" t="s">
        <v>6485</v>
      </c>
    </row>
    <row r="4667" spans="1:2" ht="15" x14ac:dyDescent="0.25">
      <c r="A4667" s="91" t="s">
        <v>6492</v>
      </c>
      <c r="B4667" s="91" t="s">
        <v>6493</v>
      </c>
    </row>
    <row r="4668" spans="1:2" ht="15" x14ac:dyDescent="0.25">
      <c r="A4668" s="91" t="s">
        <v>6494</v>
      </c>
      <c r="B4668" s="91" t="s">
        <v>6493</v>
      </c>
    </row>
    <row r="4669" spans="1:2" ht="15" x14ac:dyDescent="0.25">
      <c r="A4669" s="91" t="s">
        <v>6495</v>
      </c>
      <c r="B4669" s="91" t="s">
        <v>6496</v>
      </c>
    </row>
    <row r="4670" spans="1:2" ht="15" x14ac:dyDescent="0.25">
      <c r="A4670" s="91" t="s">
        <v>6497</v>
      </c>
      <c r="B4670" s="91" t="s">
        <v>6498</v>
      </c>
    </row>
    <row r="4671" spans="1:2" ht="15" x14ac:dyDescent="0.25">
      <c r="A4671" s="91" t="s">
        <v>6499</v>
      </c>
      <c r="B4671" s="91" t="s">
        <v>6500</v>
      </c>
    </row>
    <row r="4672" spans="1:2" ht="15" x14ac:dyDescent="0.25">
      <c r="A4672" s="91" t="s">
        <v>6501</v>
      </c>
      <c r="B4672" s="91" t="s">
        <v>6502</v>
      </c>
    </row>
    <row r="4673" spans="1:2" ht="15" x14ac:dyDescent="0.25">
      <c r="A4673" s="91" t="s">
        <v>6503</v>
      </c>
      <c r="B4673" s="91" t="s">
        <v>6504</v>
      </c>
    </row>
    <row r="4674" spans="1:2" ht="15" x14ac:dyDescent="0.25">
      <c r="A4674" s="91" t="s">
        <v>6505</v>
      </c>
      <c r="B4674" s="91" t="s">
        <v>6506</v>
      </c>
    </row>
    <row r="4675" spans="1:2" ht="15" x14ac:dyDescent="0.25">
      <c r="A4675" s="91" t="s">
        <v>6507</v>
      </c>
      <c r="B4675" s="91" t="s">
        <v>6508</v>
      </c>
    </row>
    <row r="4676" spans="1:2" ht="15" x14ac:dyDescent="0.25">
      <c r="A4676" s="91" t="s">
        <v>6509</v>
      </c>
      <c r="B4676" s="91" t="s">
        <v>6510</v>
      </c>
    </row>
    <row r="4677" spans="1:2" ht="15" x14ac:dyDescent="0.25">
      <c r="A4677" s="91" t="s">
        <v>6511</v>
      </c>
      <c r="B4677" s="91" t="s">
        <v>6512</v>
      </c>
    </row>
    <row r="4678" spans="1:2" ht="15" x14ac:dyDescent="0.25">
      <c r="A4678" s="91" t="s">
        <v>6513</v>
      </c>
      <c r="B4678" s="91" t="s">
        <v>6514</v>
      </c>
    </row>
    <row r="4679" spans="1:2" ht="15" x14ac:dyDescent="0.25">
      <c r="A4679" s="91" t="s">
        <v>6515</v>
      </c>
      <c r="B4679" s="91" t="s">
        <v>6516</v>
      </c>
    </row>
    <row r="4680" spans="1:2" ht="15" x14ac:dyDescent="0.25">
      <c r="A4680" s="91" t="s">
        <v>6517</v>
      </c>
      <c r="B4680" s="91" t="s">
        <v>6518</v>
      </c>
    </row>
    <row r="4681" spans="1:2" ht="15" x14ac:dyDescent="0.25">
      <c r="A4681" s="91" t="s">
        <v>6519</v>
      </c>
      <c r="B4681" s="91" t="s">
        <v>6520</v>
      </c>
    </row>
    <row r="4682" spans="1:2" ht="15" x14ac:dyDescent="0.25">
      <c r="A4682" s="91" t="s">
        <v>6521</v>
      </c>
      <c r="B4682" s="91" t="s">
        <v>6520</v>
      </c>
    </row>
    <row r="4683" spans="1:2" ht="15" x14ac:dyDescent="0.25">
      <c r="A4683" s="91" t="s">
        <v>6522</v>
      </c>
      <c r="B4683" s="91" t="s">
        <v>6523</v>
      </c>
    </row>
    <row r="4684" spans="1:2" ht="15" x14ac:dyDescent="0.25">
      <c r="A4684" s="91" t="s">
        <v>6524</v>
      </c>
      <c r="B4684" s="91" t="s">
        <v>6525</v>
      </c>
    </row>
    <row r="4685" spans="1:2" ht="15" x14ac:dyDescent="0.25">
      <c r="A4685" s="91" t="s">
        <v>6526</v>
      </c>
      <c r="B4685" s="91" t="s">
        <v>6527</v>
      </c>
    </row>
    <row r="4686" spans="1:2" ht="15" x14ac:dyDescent="0.25">
      <c r="A4686" s="91" t="s">
        <v>6528</v>
      </c>
      <c r="B4686" s="91" t="s">
        <v>6529</v>
      </c>
    </row>
    <row r="4687" spans="1:2" ht="15" x14ac:dyDescent="0.25">
      <c r="A4687" s="91" t="s">
        <v>6530</v>
      </c>
      <c r="B4687" s="91" t="s">
        <v>6529</v>
      </c>
    </row>
    <row r="4688" spans="1:2" ht="15" x14ac:dyDescent="0.25">
      <c r="A4688" s="91" t="s">
        <v>6531</v>
      </c>
      <c r="B4688" s="91" t="s">
        <v>6532</v>
      </c>
    </row>
    <row r="4689" spans="1:2" ht="15" x14ac:dyDescent="0.25">
      <c r="A4689" s="91" t="s">
        <v>6533</v>
      </c>
      <c r="B4689" s="91" t="s">
        <v>6534</v>
      </c>
    </row>
    <row r="4690" spans="1:2" ht="15" x14ac:dyDescent="0.25">
      <c r="A4690" s="91" t="s">
        <v>6535</v>
      </c>
      <c r="B4690" s="91" t="s">
        <v>6534</v>
      </c>
    </row>
    <row r="4691" spans="1:2" ht="15" x14ac:dyDescent="0.25">
      <c r="A4691" s="91" t="s">
        <v>6536</v>
      </c>
      <c r="B4691" s="91" t="s">
        <v>6534</v>
      </c>
    </row>
    <row r="4692" spans="1:2" ht="15" x14ac:dyDescent="0.25">
      <c r="A4692" s="91" t="s">
        <v>6537</v>
      </c>
      <c r="B4692" s="91" t="s">
        <v>6534</v>
      </c>
    </row>
    <row r="4693" spans="1:2" ht="15" x14ac:dyDescent="0.25">
      <c r="A4693" s="91" t="s">
        <v>6538</v>
      </c>
      <c r="B4693" s="91" t="s">
        <v>6534</v>
      </c>
    </row>
    <row r="4694" spans="1:2" ht="15" x14ac:dyDescent="0.25">
      <c r="A4694" s="91" t="s">
        <v>6539</v>
      </c>
      <c r="B4694" s="91" t="s">
        <v>6534</v>
      </c>
    </row>
    <row r="4695" spans="1:2" ht="15" x14ac:dyDescent="0.25">
      <c r="A4695" s="91" t="s">
        <v>6540</v>
      </c>
      <c r="B4695" s="91" t="s">
        <v>6534</v>
      </c>
    </row>
    <row r="4696" spans="1:2" ht="15" x14ac:dyDescent="0.25">
      <c r="A4696" s="91" t="s">
        <v>6541</v>
      </c>
      <c r="B4696" s="91" t="s">
        <v>6542</v>
      </c>
    </row>
    <row r="4697" spans="1:2" ht="15" x14ac:dyDescent="0.25">
      <c r="A4697" s="91" t="s">
        <v>6543</v>
      </c>
      <c r="B4697" s="91" t="s">
        <v>6544</v>
      </c>
    </row>
    <row r="4698" spans="1:2" ht="15" x14ac:dyDescent="0.25">
      <c r="A4698" s="91" t="s">
        <v>6545</v>
      </c>
      <c r="B4698" s="91" t="s">
        <v>6544</v>
      </c>
    </row>
    <row r="4699" spans="1:2" ht="15" x14ac:dyDescent="0.25">
      <c r="A4699" s="91" t="s">
        <v>6546</v>
      </c>
      <c r="B4699" s="91" t="s">
        <v>6547</v>
      </c>
    </row>
    <row r="4700" spans="1:2" ht="15" x14ac:dyDescent="0.25">
      <c r="A4700" s="91" t="s">
        <v>6548</v>
      </c>
      <c r="B4700" s="91" t="s">
        <v>6549</v>
      </c>
    </row>
    <row r="4701" spans="1:2" ht="15" x14ac:dyDescent="0.25">
      <c r="A4701" s="91" t="s">
        <v>6550</v>
      </c>
      <c r="B4701" s="91" t="s">
        <v>6551</v>
      </c>
    </row>
    <row r="4702" spans="1:2" ht="15" x14ac:dyDescent="0.25">
      <c r="A4702" s="91" t="s">
        <v>6552</v>
      </c>
      <c r="B4702" s="91" t="s">
        <v>6553</v>
      </c>
    </row>
    <row r="4703" spans="1:2" ht="15" x14ac:dyDescent="0.25">
      <c r="A4703" s="91" t="s">
        <v>6554</v>
      </c>
      <c r="B4703" s="91" t="s">
        <v>6553</v>
      </c>
    </row>
    <row r="4704" spans="1:2" ht="15" x14ac:dyDescent="0.25">
      <c r="A4704" s="91" t="s">
        <v>6555</v>
      </c>
      <c r="B4704" s="91" t="s">
        <v>6553</v>
      </c>
    </row>
    <row r="4705" spans="1:2" ht="15" x14ac:dyDescent="0.25">
      <c r="A4705" s="91" t="s">
        <v>6556</v>
      </c>
      <c r="B4705" s="91" t="s">
        <v>6557</v>
      </c>
    </row>
    <row r="4706" spans="1:2" ht="15" x14ac:dyDescent="0.25">
      <c r="A4706" s="91" t="s">
        <v>6558</v>
      </c>
      <c r="B4706" s="91" t="s">
        <v>6559</v>
      </c>
    </row>
    <row r="4707" spans="1:2" ht="15" x14ac:dyDescent="0.25">
      <c r="A4707" s="91" t="s">
        <v>6560</v>
      </c>
      <c r="B4707" s="91" t="s">
        <v>6559</v>
      </c>
    </row>
    <row r="4708" spans="1:2" ht="15" x14ac:dyDescent="0.25">
      <c r="A4708" s="91" t="s">
        <v>6561</v>
      </c>
      <c r="B4708" s="91" t="s">
        <v>6562</v>
      </c>
    </row>
    <row r="4709" spans="1:2" ht="15" x14ac:dyDescent="0.25">
      <c r="A4709" s="91" t="s">
        <v>6563</v>
      </c>
      <c r="B4709" s="91" t="s">
        <v>6564</v>
      </c>
    </row>
    <row r="4710" spans="1:2" ht="15" x14ac:dyDescent="0.25">
      <c r="A4710" s="91" t="s">
        <v>6565</v>
      </c>
      <c r="B4710" s="91" t="s">
        <v>6566</v>
      </c>
    </row>
    <row r="4711" spans="1:2" ht="15" x14ac:dyDescent="0.25">
      <c r="A4711" s="91" t="s">
        <v>6567</v>
      </c>
      <c r="B4711" s="91" t="s">
        <v>6568</v>
      </c>
    </row>
    <row r="4712" spans="1:2" ht="15" x14ac:dyDescent="0.25">
      <c r="A4712" s="91" t="s">
        <v>6569</v>
      </c>
      <c r="B4712" s="91" t="s">
        <v>6568</v>
      </c>
    </row>
    <row r="4713" spans="1:2" ht="15" x14ac:dyDescent="0.25">
      <c r="A4713" s="91" t="s">
        <v>6570</v>
      </c>
      <c r="B4713" s="91" t="s">
        <v>6571</v>
      </c>
    </row>
    <row r="4714" spans="1:2" ht="15" x14ac:dyDescent="0.25">
      <c r="A4714" s="91" t="s">
        <v>6572</v>
      </c>
      <c r="B4714" s="91" t="s">
        <v>6573</v>
      </c>
    </row>
    <row r="4715" spans="1:2" ht="15" x14ac:dyDescent="0.25">
      <c r="A4715" s="91" t="s">
        <v>6574</v>
      </c>
      <c r="B4715" s="91" t="s">
        <v>6575</v>
      </c>
    </row>
    <row r="4716" spans="1:2" ht="15" x14ac:dyDescent="0.25">
      <c r="A4716" s="91" t="s">
        <v>6576</v>
      </c>
      <c r="B4716" s="91" t="s">
        <v>6575</v>
      </c>
    </row>
    <row r="4717" spans="1:2" ht="15" x14ac:dyDescent="0.25">
      <c r="A4717" s="91" t="s">
        <v>6577</v>
      </c>
      <c r="B4717" s="91" t="s">
        <v>6575</v>
      </c>
    </row>
    <row r="4718" spans="1:2" ht="15" x14ac:dyDescent="0.25">
      <c r="A4718" s="91" t="s">
        <v>6578</v>
      </c>
      <c r="B4718" s="91" t="s">
        <v>6575</v>
      </c>
    </row>
    <row r="4719" spans="1:2" ht="15" x14ac:dyDescent="0.25">
      <c r="A4719" s="91" t="s">
        <v>6579</v>
      </c>
      <c r="B4719" s="91" t="s">
        <v>6575</v>
      </c>
    </row>
    <row r="4720" spans="1:2" ht="15" x14ac:dyDescent="0.25">
      <c r="A4720" s="91" t="s">
        <v>6580</v>
      </c>
      <c r="B4720" s="91" t="s">
        <v>6575</v>
      </c>
    </row>
    <row r="4721" spans="1:2" ht="15" x14ac:dyDescent="0.25">
      <c r="A4721" s="91" t="s">
        <v>6581</v>
      </c>
      <c r="B4721" s="91" t="s">
        <v>6575</v>
      </c>
    </row>
    <row r="4722" spans="1:2" ht="15" x14ac:dyDescent="0.25">
      <c r="A4722" s="91" t="s">
        <v>6582</v>
      </c>
      <c r="B4722" s="91" t="s">
        <v>6575</v>
      </c>
    </row>
    <row r="4723" spans="1:2" ht="15" x14ac:dyDescent="0.25">
      <c r="A4723" s="91" t="s">
        <v>6583</v>
      </c>
      <c r="B4723" s="91" t="s">
        <v>6575</v>
      </c>
    </row>
    <row r="4724" spans="1:2" ht="15" x14ac:dyDescent="0.25">
      <c r="A4724" s="91" t="s">
        <v>6584</v>
      </c>
      <c r="B4724" s="91" t="s">
        <v>6575</v>
      </c>
    </row>
    <row r="4725" spans="1:2" ht="15" x14ac:dyDescent="0.25">
      <c r="A4725" s="91" t="s">
        <v>6585</v>
      </c>
      <c r="B4725" s="91" t="s">
        <v>6586</v>
      </c>
    </row>
    <row r="4726" spans="1:2" ht="15" x14ac:dyDescent="0.25">
      <c r="A4726" s="91" t="s">
        <v>6587</v>
      </c>
      <c r="B4726" s="91" t="s">
        <v>6586</v>
      </c>
    </row>
    <row r="4727" spans="1:2" ht="15" x14ac:dyDescent="0.25">
      <c r="A4727" s="91" t="s">
        <v>6588</v>
      </c>
      <c r="B4727" s="91" t="s">
        <v>6586</v>
      </c>
    </row>
    <row r="4728" spans="1:2" ht="15" x14ac:dyDescent="0.25">
      <c r="A4728" s="91" t="s">
        <v>6589</v>
      </c>
      <c r="B4728" s="91" t="s">
        <v>6590</v>
      </c>
    </row>
    <row r="4729" spans="1:2" ht="15" x14ac:dyDescent="0.25">
      <c r="A4729" s="91" t="s">
        <v>6591</v>
      </c>
      <c r="B4729" s="91" t="s">
        <v>6590</v>
      </c>
    </row>
    <row r="4730" spans="1:2" ht="15" x14ac:dyDescent="0.25">
      <c r="A4730" s="91" t="s">
        <v>6592</v>
      </c>
      <c r="B4730" s="91" t="s">
        <v>6593</v>
      </c>
    </row>
    <row r="4731" spans="1:2" ht="15" x14ac:dyDescent="0.25">
      <c r="A4731" s="91" t="s">
        <v>6594</v>
      </c>
      <c r="B4731" s="91" t="s">
        <v>6593</v>
      </c>
    </row>
    <row r="4732" spans="1:2" ht="15" x14ac:dyDescent="0.25">
      <c r="A4732" s="91" t="s">
        <v>6595</v>
      </c>
      <c r="B4732" s="91" t="s">
        <v>6596</v>
      </c>
    </row>
    <row r="4733" spans="1:2" ht="15" x14ac:dyDescent="0.25">
      <c r="A4733" s="91" t="s">
        <v>6597</v>
      </c>
      <c r="B4733" s="91" t="s">
        <v>6596</v>
      </c>
    </row>
    <row r="4734" spans="1:2" ht="15" x14ac:dyDescent="0.25">
      <c r="A4734" s="91" t="s">
        <v>6598</v>
      </c>
      <c r="B4734" s="91" t="s">
        <v>6596</v>
      </c>
    </row>
    <row r="4735" spans="1:2" ht="15" x14ac:dyDescent="0.25">
      <c r="A4735" s="91" t="s">
        <v>6599</v>
      </c>
      <c r="B4735" s="91" t="s">
        <v>6596</v>
      </c>
    </row>
    <row r="4736" spans="1:2" ht="15" x14ac:dyDescent="0.25">
      <c r="A4736" s="91" t="s">
        <v>6600</v>
      </c>
      <c r="B4736" s="91" t="s">
        <v>6596</v>
      </c>
    </row>
    <row r="4737" spans="1:2" ht="15" x14ac:dyDescent="0.25">
      <c r="A4737" s="91" t="s">
        <v>6601</v>
      </c>
      <c r="B4737" s="91" t="s">
        <v>6602</v>
      </c>
    </row>
    <row r="4738" spans="1:2" ht="15" x14ac:dyDescent="0.25">
      <c r="A4738" s="91" t="s">
        <v>6603</v>
      </c>
      <c r="B4738" s="91" t="s">
        <v>6596</v>
      </c>
    </row>
    <row r="4739" spans="1:2" ht="15" x14ac:dyDescent="0.25">
      <c r="A4739" s="91" t="s">
        <v>6604</v>
      </c>
      <c r="B4739" s="91" t="s">
        <v>6605</v>
      </c>
    </row>
    <row r="4740" spans="1:2" ht="15" x14ac:dyDescent="0.25">
      <c r="A4740" s="91" t="s">
        <v>6606</v>
      </c>
      <c r="B4740" s="91" t="s">
        <v>6605</v>
      </c>
    </row>
    <row r="4741" spans="1:2" ht="15" x14ac:dyDescent="0.25">
      <c r="A4741" s="91" t="s">
        <v>6607</v>
      </c>
      <c r="B4741" s="91" t="s">
        <v>6605</v>
      </c>
    </row>
    <row r="4742" spans="1:2" ht="15" x14ac:dyDescent="0.25">
      <c r="A4742" s="91" t="s">
        <v>6608</v>
      </c>
      <c r="B4742" s="91" t="s">
        <v>6605</v>
      </c>
    </row>
    <row r="4743" spans="1:2" ht="15" x14ac:dyDescent="0.25">
      <c r="A4743" s="91" t="s">
        <v>6609</v>
      </c>
      <c r="B4743" s="91" t="s">
        <v>6605</v>
      </c>
    </row>
    <row r="4744" spans="1:2" ht="15" x14ac:dyDescent="0.25">
      <c r="A4744" s="91" t="s">
        <v>6610</v>
      </c>
      <c r="B4744" s="91" t="s">
        <v>6605</v>
      </c>
    </row>
    <row r="4745" spans="1:2" ht="15" x14ac:dyDescent="0.25">
      <c r="A4745" s="91" t="s">
        <v>6611</v>
      </c>
      <c r="B4745" s="91" t="s">
        <v>6605</v>
      </c>
    </row>
    <row r="4746" spans="1:2" ht="15" x14ac:dyDescent="0.25">
      <c r="A4746" s="91" t="s">
        <v>6612</v>
      </c>
      <c r="B4746" s="91" t="s">
        <v>6605</v>
      </c>
    </row>
    <row r="4747" spans="1:2" ht="15" x14ac:dyDescent="0.25">
      <c r="A4747" s="91" t="s">
        <v>6613</v>
      </c>
      <c r="B4747" s="91" t="s">
        <v>6605</v>
      </c>
    </row>
    <row r="4748" spans="1:2" ht="15" x14ac:dyDescent="0.25">
      <c r="A4748" s="91" t="s">
        <v>6614</v>
      </c>
      <c r="B4748" s="91" t="s">
        <v>6605</v>
      </c>
    </row>
    <row r="4749" spans="1:2" ht="15" x14ac:dyDescent="0.25">
      <c r="A4749" s="91" t="s">
        <v>6615</v>
      </c>
      <c r="B4749" s="91" t="s">
        <v>6605</v>
      </c>
    </row>
    <row r="4750" spans="1:2" ht="15" x14ac:dyDescent="0.25">
      <c r="A4750" s="91" t="s">
        <v>6616</v>
      </c>
      <c r="B4750" s="91" t="s">
        <v>6605</v>
      </c>
    </row>
    <row r="4751" spans="1:2" ht="15" x14ac:dyDescent="0.25">
      <c r="A4751" s="91" t="s">
        <v>6617</v>
      </c>
      <c r="B4751" s="91" t="s">
        <v>6605</v>
      </c>
    </row>
    <row r="4752" spans="1:2" ht="15" x14ac:dyDescent="0.25">
      <c r="A4752" s="91" t="s">
        <v>6618</v>
      </c>
      <c r="B4752" s="91" t="s">
        <v>6605</v>
      </c>
    </row>
    <row r="4753" spans="1:2" ht="15" x14ac:dyDescent="0.25">
      <c r="A4753" s="91" t="s">
        <v>6619</v>
      </c>
      <c r="B4753" s="91" t="s">
        <v>6620</v>
      </c>
    </row>
    <row r="4754" spans="1:2" ht="15" x14ac:dyDescent="0.25">
      <c r="A4754" s="91" t="s">
        <v>6621</v>
      </c>
      <c r="B4754" s="91" t="s">
        <v>6620</v>
      </c>
    </row>
    <row r="4755" spans="1:2" ht="15" x14ac:dyDescent="0.25">
      <c r="A4755" s="91" t="s">
        <v>6622</v>
      </c>
      <c r="B4755" s="91" t="s">
        <v>6623</v>
      </c>
    </row>
    <row r="4756" spans="1:2" ht="15" x14ac:dyDescent="0.25">
      <c r="A4756" s="91" t="s">
        <v>6624</v>
      </c>
      <c r="B4756" s="91" t="s">
        <v>6623</v>
      </c>
    </row>
    <row r="4757" spans="1:2" ht="15" x14ac:dyDescent="0.25">
      <c r="A4757" s="91" t="s">
        <v>6625</v>
      </c>
      <c r="B4757" s="91" t="s">
        <v>6626</v>
      </c>
    </row>
    <row r="4758" spans="1:2" ht="15" x14ac:dyDescent="0.25">
      <c r="A4758" s="91" t="s">
        <v>6627</v>
      </c>
      <c r="B4758" s="91" t="s">
        <v>6628</v>
      </c>
    </row>
    <row r="4759" spans="1:2" ht="15" x14ac:dyDescent="0.25">
      <c r="A4759" s="91" t="s">
        <v>6629</v>
      </c>
      <c r="B4759" s="91" t="s">
        <v>6620</v>
      </c>
    </row>
    <row r="4760" spans="1:2" ht="15" x14ac:dyDescent="0.25">
      <c r="A4760" s="91" t="s">
        <v>6630</v>
      </c>
      <c r="B4760" s="91" t="s">
        <v>6631</v>
      </c>
    </row>
    <row r="4761" spans="1:2" ht="15" x14ac:dyDescent="0.25">
      <c r="A4761" s="91" t="s">
        <v>6632</v>
      </c>
      <c r="B4761" s="91" t="s">
        <v>6633</v>
      </c>
    </row>
    <row r="4762" spans="1:2" ht="15" x14ac:dyDescent="0.25">
      <c r="A4762" s="91" t="s">
        <v>6634</v>
      </c>
      <c r="B4762" s="91" t="s">
        <v>6605</v>
      </c>
    </row>
    <row r="4763" spans="1:2" ht="15" x14ac:dyDescent="0.25">
      <c r="A4763" s="91" t="s">
        <v>6635</v>
      </c>
      <c r="B4763" s="91" t="s">
        <v>6605</v>
      </c>
    </row>
    <row r="4764" spans="1:2" ht="15" x14ac:dyDescent="0.25">
      <c r="A4764" s="91" t="s">
        <v>6636</v>
      </c>
      <c r="B4764" s="91" t="s">
        <v>6637</v>
      </c>
    </row>
    <row r="4765" spans="1:2" ht="15" x14ac:dyDescent="0.25">
      <c r="A4765" s="91" t="s">
        <v>6638</v>
      </c>
      <c r="B4765" s="91" t="s">
        <v>6639</v>
      </c>
    </row>
    <row r="4766" spans="1:2" ht="15" x14ac:dyDescent="0.25">
      <c r="A4766" s="91" t="s">
        <v>6640</v>
      </c>
      <c r="B4766" s="91" t="s">
        <v>6641</v>
      </c>
    </row>
    <row r="4767" spans="1:2" ht="15" x14ac:dyDescent="0.25">
      <c r="A4767" s="91" t="s">
        <v>6642</v>
      </c>
      <c r="B4767" s="91" t="s">
        <v>6643</v>
      </c>
    </row>
    <row r="4768" spans="1:2" ht="15" x14ac:dyDescent="0.25">
      <c r="A4768" s="91" t="s">
        <v>6644</v>
      </c>
      <c r="B4768" s="91" t="s">
        <v>6637</v>
      </c>
    </row>
    <row r="4769" spans="1:2" ht="15" x14ac:dyDescent="0.25">
      <c r="A4769" s="91" t="s">
        <v>6645</v>
      </c>
      <c r="B4769" s="91" t="s">
        <v>6646</v>
      </c>
    </row>
    <row r="4770" spans="1:2" ht="15" x14ac:dyDescent="0.25">
      <c r="A4770" s="91" t="s">
        <v>6647</v>
      </c>
      <c r="B4770" s="91" t="s">
        <v>6648</v>
      </c>
    </row>
    <row r="4771" spans="1:2" ht="15" x14ac:dyDescent="0.25">
      <c r="A4771" s="91" t="s">
        <v>6649</v>
      </c>
      <c r="B4771" s="91" t="s">
        <v>6650</v>
      </c>
    </row>
    <row r="4772" spans="1:2" ht="15" x14ac:dyDescent="0.25">
      <c r="A4772" s="91" t="s">
        <v>6651</v>
      </c>
      <c r="B4772" s="91" t="s">
        <v>6652</v>
      </c>
    </row>
    <row r="4773" spans="1:2" ht="15" x14ac:dyDescent="0.25">
      <c r="A4773" s="91" t="s">
        <v>6653</v>
      </c>
      <c r="B4773" s="91" t="s">
        <v>6646</v>
      </c>
    </row>
    <row r="4774" spans="1:2" ht="15" x14ac:dyDescent="0.25">
      <c r="A4774" s="91" t="s">
        <v>6654</v>
      </c>
      <c r="B4774" s="91" t="s">
        <v>6655</v>
      </c>
    </row>
    <row r="4775" spans="1:2" ht="15" x14ac:dyDescent="0.25">
      <c r="A4775" s="91" t="s">
        <v>6656</v>
      </c>
      <c r="B4775" s="91" t="s">
        <v>6657</v>
      </c>
    </row>
    <row r="4776" spans="1:2" ht="15" x14ac:dyDescent="0.25">
      <c r="A4776" s="91" t="s">
        <v>6658</v>
      </c>
      <c r="B4776" s="91" t="s">
        <v>6659</v>
      </c>
    </row>
    <row r="4777" spans="1:2" ht="15" x14ac:dyDescent="0.25">
      <c r="A4777" s="91" t="s">
        <v>6660</v>
      </c>
      <c r="B4777" s="91" t="s">
        <v>6661</v>
      </c>
    </row>
    <row r="4778" spans="1:2" ht="15" x14ac:dyDescent="0.25">
      <c r="A4778" s="91" t="s">
        <v>6662</v>
      </c>
      <c r="B4778" s="91" t="s">
        <v>6655</v>
      </c>
    </row>
    <row r="4779" spans="1:2" ht="15" x14ac:dyDescent="0.25">
      <c r="A4779" s="91" t="s">
        <v>6663</v>
      </c>
      <c r="B4779" s="91" t="s">
        <v>6664</v>
      </c>
    </row>
    <row r="4780" spans="1:2" ht="15" x14ac:dyDescent="0.25">
      <c r="A4780" s="91" t="s">
        <v>6665</v>
      </c>
      <c r="B4780" s="91" t="s">
        <v>6664</v>
      </c>
    </row>
    <row r="4781" spans="1:2" ht="15" x14ac:dyDescent="0.25">
      <c r="A4781" s="91" t="s">
        <v>6666</v>
      </c>
      <c r="B4781" s="91" t="s">
        <v>6664</v>
      </c>
    </row>
    <row r="4782" spans="1:2" ht="15" x14ac:dyDescent="0.25">
      <c r="A4782" s="91" t="s">
        <v>6667</v>
      </c>
      <c r="B4782" s="91" t="s">
        <v>6668</v>
      </c>
    </row>
    <row r="4783" spans="1:2" ht="15" x14ac:dyDescent="0.25">
      <c r="A4783" s="91" t="s">
        <v>6669</v>
      </c>
      <c r="B4783" s="91" t="s">
        <v>6668</v>
      </c>
    </row>
    <row r="4784" spans="1:2" ht="15" x14ac:dyDescent="0.25">
      <c r="A4784" s="91" t="s">
        <v>6670</v>
      </c>
      <c r="B4784" s="91" t="s">
        <v>6668</v>
      </c>
    </row>
    <row r="4785" spans="1:2" ht="15" x14ac:dyDescent="0.25">
      <c r="A4785" s="91" t="s">
        <v>6671</v>
      </c>
      <c r="B4785" s="91" t="s">
        <v>6672</v>
      </c>
    </row>
    <row r="4786" spans="1:2" ht="15" x14ac:dyDescent="0.25">
      <c r="A4786" s="91" t="s">
        <v>6673</v>
      </c>
      <c r="B4786" s="91" t="s">
        <v>6668</v>
      </c>
    </row>
    <row r="4787" spans="1:2" ht="15" x14ac:dyDescent="0.25">
      <c r="A4787" s="91" t="s">
        <v>6674</v>
      </c>
      <c r="B4787" s="91" t="s">
        <v>6668</v>
      </c>
    </row>
    <row r="4788" spans="1:2" ht="15" x14ac:dyDescent="0.25">
      <c r="A4788" s="91" t="s">
        <v>6675</v>
      </c>
      <c r="B4788" s="91" t="s">
        <v>6668</v>
      </c>
    </row>
    <row r="4789" spans="1:2" ht="15" x14ac:dyDescent="0.25">
      <c r="A4789" s="91" t="s">
        <v>6676</v>
      </c>
      <c r="B4789" s="91" t="s">
        <v>6677</v>
      </c>
    </row>
    <row r="4790" spans="1:2" ht="15" x14ac:dyDescent="0.25">
      <c r="A4790" s="91" t="s">
        <v>6678</v>
      </c>
      <c r="B4790" s="91" t="s">
        <v>6679</v>
      </c>
    </row>
    <row r="4791" spans="1:2" ht="15" x14ac:dyDescent="0.25">
      <c r="A4791" s="91" t="s">
        <v>6680</v>
      </c>
      <c r="B4791" s="91" t="s">
        <v>6677</v>
      </c>
    </row>
    <row r="4792" spans="1:2" ht="15" x14ac:dyDescent="0.25">
      <c r="A4792" s="91" t="s">
        <v>6681</v>
      </c>
      <c r="B4792" s="91" t="s">
        <v>6682</v>
      </c>
    </row>
    <row r="4793" spans="1:2" ht="15" x14ac:dyDescent="0.25">
      <c r="A4793" s="91" t="s">
        <v>6683</v>
      </c>
      <c r="B4793" s="91" t="s">
        <v>6684</v>
      </c>
    </row>
    <row r="4794" spans="1:2" ht="15" x14ac:dyDescent="0.25">
      <c r="A4794" s="91" t="s">
        <v>6685</v>
      </c>
      <c r="B4794" s="91" t="s">
        <v>6686</v>
      </c>
    </row>
    <row r="4795" spans="1:2" ht="15" x14ac:dyDescent="0.25">
      <c r="A4795" s="91" t="s">
        <v>6687</v>
      </c>
      <c r="B4795" s="91" t="s">
        <v>6688</v>
      </c>
    </row>
    <row r="4796" spans="1:2" ht="15" x14ac:dyDescent="0.25">
      <c r="A4796" s="91" t="s">
        <v>6689</v>
      </c>
      <c r="B4796" s="91" t="s">
        <v>6690</v>
      </c>
    </row>
    <row r="4797" spans="1:2" ht="15" x14ac:dyDescent="0.25">
      <c r="A4797" s="91" t="s">
        <v>6691</v>
      </c>
      <c r="B4797" s="91" t="s">
        <v>6686</v>
      </c>
    </row>
    <row r="4798" spans="1:2" ht="15" x14ac:dyDescent="0.25">
      <c r="A4798" s="91" t="s">
        <v>6692</v>
      </c>
      <c r="B4798" s="91" t="s">
        <v>6693</v>
      </c>
    </row>
    <row r="4799" spans="1:2" ht="15" x14ac:dyDescent="0.25">
      <c r="A4799" s="91" t="s">
        <v>6694</v>
      </c>
      <c r="B4799" s="91" t="s">
        <v>6695</v>
      </c>
    </row>
    <row r="4800" spans="1:2" ht="15" x14ac:dyDescent="0.25">
      <c r="A4800" s="91" t="s">
        <v>6696</v>
      </c>
      <c r="B4800" s="91" t="s">
        <v>6693</v>
      </c>
    </row>
    <row r="4801" spans="1:2" ht="15" x14ac:dyDescent="0.25">
      <c r="A4801" s="91" t="s">
        <v>6697</v>
      </c>
      <c r="B4801" s="91" t="s">
        <v>6698</v>
      </c>
    </row>
    <row r="4802" spans="1:2" ht="15" x14ac:dyDescent="0.25">
      <c r="A4802" s="91" t="s">
        <v>6699</v>
      </c>
      <c r="B4802" s="91" t="s">
        <v>6700</v>
      </c>
    </row>
    <row r="4803" spans="1:2" ht="15" x14ac:dyDescent="0.25">
      <c r="A4803" s="91" t="s">
        <v>6701</v>
      </c>
      <c r="B4803" s="91" t="s">
        <v>6702</v>
      </c>
    </row>
    <row r="4804" spans="1:2" ht="15" x14ac:dyDescent="0.25">
      <c r="A4804" s="91" t="s">
        <v>6703</v>
      </c>
      <c r="B4804" s="91" t="s">
        <v>6704</v>
      </c>
    </row>
    <row r="4805" spans="1:2" ht="15" x14ac:dyDescent="0.25">
      <c r="A4805" s="91" t="s">
        <v>6705</v>
      </c>
      <c r="B4805" s="91" t="s">
        <v>6704</v>
      </c>
    </row>
    <row r="4806" spans="1:2" ht="15" x14ac:dyDescent="0.25">
      <c r="A4806" s="91" t="s">
        <v>6706</v>
      </c>
      <c r="B4806" s="91" t="s">
        <v>6707</v>
      </c>
    </row>
    <row r="4807" spans="1:2" ht="15" x14ac:dyDescent="0.25">
      <c r="A4807" s="91" t="s">
        <v>6708</v>
      </c>
      <c r="B4807" s="91" t="s">
        <v>6707</v>
      </c>
    </row>
    <row r="4808" spans="1:2" ht="15" x14ac:dyDescent="0.25">
      <c r="A4808" s="91" t="s">
        <v>6709</v>
      </c>
      <c r="B4808" s="91" t="s">
        <v>6710</v>
      </c>
    </row>
    <row r="4809" spans="1:2" ht="15" x14ac:dyDescent="0.25">
      <c r="A4809" s="91" t="s">
        <v>6711</v>
      </c>
      <c r="B4809" s="91" t="s">
        <v>6712</v>
      </c>
    </row>
    <row r="4810" spans="1:2" ht="15" x14ac:dyDescent="0.25">
      <c r="A4810" s="91" t="s">
        <v>6713</v>
      </c>
      <c r="B4810" s="91" t="s">
        <v>6710</v>
      </c>
    </row>
    <row r="4811" spans="1:2" ht="15" x14ac:dyDescent="0.25">
      <c r="A4811" s="91" t="s">
        <v>6714</v>
      </c>
      <c r="B4811" s="91" t="s">
        <v>6712</v>
      </c>
    </row>
    <row r="4812" spans="1:2" ht="15" x14ac:dyDescent="0.25">
      <c r="A4812" s="91" t="s">
        <v>6715</v>
      </c>
      <c r="B4812" s="91" t="s">
        <v>6716</v>
      </c>
    </row>
    <row r="4813" spans="1:2" ht="15" x14ac:dyDescent="0.25">
      <c r="A4813" s="91" t="s">
        <v>6717</v>
      </c>
      <c r="B4813" s="91" t="s">
        <v>6718</v>
      </c>
    </row>
    <row r="4814" spans="1:2" ht="15" x14ac:dyDescent="0.25">
      <c r="A4814" s="91" t="s">
        <v>6719</v>
      </c>
      <c r="B4814" s="91" t="s">
        <v>6720</v>
      </c>
    </row>
    <row r="4815" spans="1:2" ht="15" x14ac:dyDescent="0.25">
      <c r="A4815" s="91" t="s">
        <v>6721</v>
      </c>
      <c r="B4815" s="91" t="s">
        <v>6716</v>
      </c>
    </row>
    <row r="4816" spans="1:2" ht="15" x14ac:dyDescent="0.25">
      <c r="A4816" s="91" t="s">
        <v>6722</v>
      </c>
      <c r="B4816" s="91" t="s">
        <v>6718</v>
      </c>
    </row>
    <row r="4817" spans="1:2" ht="15" x14ac:dyDescent="0.25">
      <c r="A4817" s="91" t="s">
        <v>6723</v>
      </c>
      <c r="B4817" s="91" t="s">
        <v>6716</v>
      </c>
    </row>
    <row r="4818" spans="1:2" ht="15" x14ac:dyDescent="0.25">
      <c r="A4818" s="91" t="s">
        <v>6724</v>
      </c>
      <c r="B4818" s="91" t="s">
        <v>6716</v>
      </c>
    </row>
    <row r="4819" spans="1:2" ht="15" x14ac:dyDescent="0.25">
      <c r="A4819" s="91" t="s">
        <v>6725</v>
      </c>
      <c r="B4819" s="91" t="s">
        <v>6716</v>
      </c>
    </row>
    <row r="4820" spans="1:2" ht="15" x14ac:dyDescent="0.25">
      <c r="A4820" s="91" t="s">
        <v>6726</v>
      </c>
      <c r="B4820" s="91" t="s">
        <v>6727</v>
      </c>
    </row>
    <row r="4821" spans="1:2" ht="15" x14ac:dyDescent="0.25">
      <c r="A4821" s="91" t="s">
        <v>6728</v>
      </c>
      <c r="B4821" s="91" t="s">
        <v>6729</v>
      </c>
    </row>
    <row r="4822" spans="1:2" ht="15" x14ac:dyDescent="0.25">
      <c r="A4822" s="91" t="s">
        <v>6730</v>
      </c>
      <c r="B4822" s="91" t="s">
        <v>6731</v>
      </c>
    </row>
    <row r="4823" spans="1:2" ht="15" x14ac:dyDescent="0.25">
      <c r="A4823" s="91" t="s">
        <v>6732</v>
      </c>
      <c r="B4823" s="91" t="s">
        <v>6733</v>
      </c>
    </row>
    <row r="4824" spans="1:2" ht="15" x14ac:dyDescent="0.25">
      <c r="A4824" s="91" t="s">
        <v>6734</v>
      </c>
      <c r="B4824" s="91" t="s">
        <v>6729</v>
      </c>
    </row>
    <row r="4825" spans="1:2" ht="15" x14ac:dyDescent="0.25">
      <c r="A4825" s="91" t="s">
        <v>6735</v>
      </c>
      <c r="B4825" s="91" t="s">
        <v>6736</v>
      </c>
    </row>
    <row r="4826" spans="1:2" ht="15" x14ac:dyDescent="0.25">
      <c r="A4826" s="91" t="s">
        <v>6737</v>
      </c>
      <c r="B4826" s="91" t="s">
        <v>6736</v>
      </c>
    </row>
    <row r="4827" spans="1:2" ht="15" x14ac:dyDescent="0.25">
      <c r="A4827" s="91" t="s">
        <v>6738</v>
      </c>
      <c r="B4827" s="91" t="s">
        <v>6739</v>
      </c>
    </row>
    <row r="4828" spans="1:2" ht="15" x14ac:dyDescent="0.25">
      <c r="A4828" s="91" t="s">
        <v>6740</v>
      </c>
      <c r="B4828" s="91" t="s">
        <v>6741</v>
      </c>
    </row>
    <row r="4829" spans="1:2" ht="15" x14ac:dyDescent="0.25">
      <c r="A4829" s="91" t="s">
        <v>6742</v>
      </c>
      <c r="B4829" s="91" t="s">
        <v>6743</v>
      </c>
    </row>
    <row r="4830" spans="1:2" ht="15" x14ac:dyDescent="0.25">
      <c r="A4830" s="91" t="s">
        <v>6744</v>
      </c>
      <c r="B4830" s="91" t="s">
        <v>6745</v>
      </c>
    </row>
    <row r="4831" spans="1:2" ht="15" x14ac:dyDescent="0.25">
      <c r="A4831" s="91" t="s">
        <v>6746</v>
      </c>
      <c r="B4831" s="91" t="s">
        <v>6747</v>
      </c>
    </row>
    <row r="4832" spans="1:2" ht="15" x14ac:dyDescent="0.25">
      <c r="A4832" s="91" t="s">
        <v>6748</v>
      </c>
      <c r="B4832" s="91" t="s">
        <v>6749</v>
      </c>
    </row>
    <row r="4833" spans="1:2" ht="15" x14ac:dyDescent="0.25">
      <c r="A4833" s="91" t="s">
        <v>6750</v>
      </c>
      <c r="B4833" s="91" t="s">
        <v>6751</v>
      </c>
    </row>
    <row r="4834" spans="1:2" ht="15" x14ac:dyDescent="0.25">
      <c r="A4834" s="91" t="s">
        <v>6752</v>
      </c>
      <c r="B4834" s="91" t="s">
        <v>6753</v>
      </c>
    </row>
    <row r="4835" spans="1:2" ht="15" x14ac:dyDescent="0.25">
      <c r="A4835" s="91" t="s">
        <v>6754</v>
      </c>
      <c r="B4835" s="91" t="s">
        <v>6755</v>
      </c>
    </row>
    <row r="4836" spans="1:2" ht="15" x14ac:dyDescent="0.25">
      <c r="A4836" s="91" t="s">
        <v>6756</v>
      </c>
      <c r="B4836" s="91" t="s">
        <v>6757</v>
      </c>
    </row>
    <row r="4837" spans="1:2" ht="15" x14ac:dyDescent="0.25">
      <c r="A4837" s="91" t="s">
        <v>6758</v>
      </c>
      <c r="B4837" s="91" t="s">
        <v>6759</v>
      </c>
    </row>
    <row r="4838" spans="1:2" ht="15" x14ac:dyDescent="0.25">
      <c r="A4838" s="91" t="s">
        <v>6760</v>
      </c>
      <c r="B4838" s="91" t="s">
        <v>6761</v>
      </c>
    </row>
    <row r="4839" spans="1:2" ht="15" x14ac:dyDescent="0.25">
      <c r="A4839" s="91" t="s">
        <v>6762</v>
      </c>
      <c r="B4839" s="91" t="s">
        <v>6749</v>
      </c>
    </row>
    <row r="4840" spans="1:2" ht="15" x14ac:dyDescent="0.25">
      <c r="A4840" s="91" t="s">
        <v>6763</v>
      </c>
      <c r="B4840" s="91" t="s">
        <v>6764</v>
      </c>
    </row>
    <row r="4841" spans="1:2" ht="15" x14ac:dyDescent="0.25">
      <c r="A4841" s="91" t="s">
        <v>6765</v>
      </c>
      <c r="B4841" s="91" t="s">
        <v>6766</v>
      </c>
    </row>
    <row r="4842" spans="1:2" ht="15" x14ac:dyDescent="0.25">
      <c r="A4842" s="91" t="s">
        <v>6767</v>
      </c>
      <c r="B4842" s="91" t="s">
        <v>6768</v>
      </c>
    </row>
    <row r="4843" spans="1:2" ht="15" x14ac:dyDescent="0.25">
      <c r="A4843" s="91" t="s">
        <v>6769</v>
      </c>
      <c r="B4843" s="91" t="s">
        <v>6770</v>
      </c>
    </row>
    <row r="4844" spans="1:2" ht="15" x14ac:dyDescent="0.25">
      <c r="A4844" s="91" t="s">
        <v>6771</v>
      </c>
      <c r="B4844" s="91" t="s">
        <v>6772</v>
      </c>
    </row>
    <row r="4845" spans="1:2" ht="15" x14ac:dyDescent="0.25">
      <c r="A4845" s="91" t="s">
        <v>6773</v>
      </c>
      <c r="B4845" s="91" t="s">
        <v>6774</v>
      </c>
    </row>
    <row r="4846" spans="1:2" ht="15" x14ac:dyDescent="0.25">
      <c r="A4846" s="91" t="s">
        <v>6775</v>
      </c>
      <c r="B4846" s="91" t="s">
        <v>6605</v>
      </c>
    </row>
    <row r="4847" spans="1:2" ht="15" x14ac:dyDescent="0.25">
      <c r="A4847" s="91" t="s">
        <v>6776</v>
      </c>
      <c r="B4847" s="91" t="s">
        <v>6605</v>
      </c>
    </row>
    <row r="4848" spans="1:2" ht="15" x14ac:dyDescent="0.25">
      <c r="A4848" s="91" t="s">
        <v>6777</v>
      </c>
      <c r="B4848" s="91" t="s">
        <v>6605</v>
      </c>
    </row>
    <row r="4849" spans="1:2" ht="15" x14ac:dyDescent="0.25">
      <c r="A4849" s="91" t="s">
        <v>6778</v>
      </c>
      <c r="B4849" s="91" t="s">
        <v>6605</v>
      </c>
    </row>
    <row r="4850" spans="1:2" ht="15" x14ac:dyDescent="0.25">
      <c r="A4850" s="91" t="s">
        <v>6779</v>
      </c>
      <c r="B4850" s="91" t="s">
        <v>6605</v>
      </c>
    </row>
    <row r="4851" spans="1:2" ht="15" x14ac:dyDescent="0.25">
      <c r="A4851" s="91" t="s">
        <v>6780</v>
      </c>
      <c r="B4851" s="91" t="s">
        <v>6605</v>
      </c>
    </row>
    <row r="4852" spans="1:2" ht="15" x14ac:dyDescent="0.25">
      <c r="A4852" s="91" t="s">
        <v>6781</v>
      </c>
      <c r="B4852" s="91" t="s">
        <v>6605</v>
      </c>
    </row>
    <row r="4853" spans="1:2" ht="15" x14ac:dyDescent="0.25">
      <c r="A4853" s="91" t="s">
        <v>6782</v>
      </c>
      <c r="B4853" s="91" t="s">
        <v>6605</v>
      </c>
    </row>
    <row r="4854" spans="1:2" ht="15" x14ac:dyDescent="0.25">
      <c r="A4854" s="91" t="s">
        <v>6783</v>
      </c>
      <c r="B4854" s="91" t="s">
        <v>6605</v>
      </c>
    </row>
    <row r="4855" spans="1:2" ht="15" x14ac:dyDescent="0.25">
      <c r="A4855" s="91" t="s">
        <v>6784</v>
      </c>
      <c r="B4855" s="91" t="s">
        <v>6605</v>
      </c>
    </row>
    <row r="4856" spans="1:2" ht="15" x14ac:dyDescent="0.25">
      <c r="A4856" s="91" t="s">
        <v>6785</v>
      </c>
      <c r="B4856" s="91" t="s">
        <v>6605</v>
      </c>
    </row>
    <row r="4857" spans="1:2" ht="15" x14ac:dyDescent="0.25">
      <c r="A4857" s="91" t="s">
        <v>6786</v>
      </c>
      <c r="B4857" s="91" t="s">
        <v>6605</v>
      </c>
    </row>
    <row r="4858" spans="1:2" ht="15" x14ac:dyDescent="0.25">
      <c r="A4858" s="91" t="s">
        <v>6787</v>
      </c>
      <c r="B4858" s="91" t="s">
        <v>6605</v>
      </c>
    </row>
    <row r="4859" spans="1:2" ht="15" x14ac:dyDescent="0.25">
      <c r="A4859" s="91" t="s">
        <v>6788</v>
      </c>
      <c r="B4859" s="91" t="s">
        <v>6605</v>
      </c>
    </row>
    <row r="4860" spans="1:2" ht="15" x14ac:dyDescent="0.25">
      <c r="A4860" s="91" t="s">
        <v>6789</v>
      </c>
      <c r="B4860" s="91" t="s">
        <v>6605</v>
      </c>
    </row>
    <row r="4861" spans="1:2" ht="15" x14ac:dyDescent="0.25">
      <c r="A4861" s="91" t="s">
        <v>6790</v>
      </c>
      <c r="B4861" s="91" t="s">
        <v>6605</v>
      </c>
    </row>
    <row r="4862" spans="1:2" ht="15" x14ac:dyDescent="0.25">
      <c r="A4862" s="91" t="s">
        <v>6791</v>
      </c>
      <c r="B4862" s="91" t="s">
        <v>6605</v>
      </c>
    </row>
    <row r="4863" spans="1:2" ht="15" x14ac:dyDescent="0.25">
      <c r="A4863" s="91" t="s">
        <v>6792</v>
      </c>
      <c r="B4863" s="91" t="s">
        <v>6605</v>
      </c>
    </row>
    <row r="4864" spans="1:2" ht="15" x14ac:dyDescent="0.25">
      <c r="A4864" s="91" t="s">
        <v>6793</v>
      </c>
      <c r="B4864" s="91" t="s">
        <v>6605</v>
      </c>
    </row>
    <row r="4865" spans="1:2" ht="15" x14ac:dyDescent="0.25">
      <c r="A4865" s="91" t="s">
        <v>6794</v>
      </c>
      <c r="B4865" s="91" t="s">
        <v>6605</v>
      </c>
    </row>
    <row r="4866" spans="1:2" ht="15" x14ac:dyDescent="0.25">
      <c r="A4866" s="91" t="s">
        <v>6795</v>
      </c>
      <c r="B4866" s="91" t="s">
        <v>6605</v>
      </c>
    </row>
    <row r="4867" spans="1:2" ht="15" x14ac:dyDescent="0.25">
      <c r="A4867" s="91" t="s">
        <v>6796</v>
      </c>
      <c r="B4867" s="91" t="s">
        <v>6605</v>
      </c>
    </row>
    <row r="4868" spans="1:2" ht="15" x14ac:dyDescent="0.25">
      <c r="A4868" s="91" t="s">
        <v>6797</v>
      </c>
      <c r="B4868" s="91" t="s">
        <v>6605</v>
      </c>
    </row>
    <row r="4869" spans="1:2" ht="15" x14ac:dyDescent="0.25">
      <c r="A4869" s="91" t="s">
        <v>6798</v>
      </c>
      <c r="B4869" s="91" t="s">
        <v>6605</v>
      </c>
    </row>
    <row r="4870" spans="1:2" ht="15" x14ac:dyDescent="0.25">
      <c r="A4870" s="91" t="s">
        <v>6799</v>
      </c>
      <c r="B4870" s="91" t="s">
        <v>6605</v>
      </c>
    </row>
    <row r="4871" spans="1:2" ht="15" x14ac:dyDescent="0.25">
      <c r="A4871" s="91" t="s">
        <v>6800</v>
      </c>
      <c r="B4871" s="91" t="s">
        <v>6605</v>
      </c>
    </row>
    <row r="4872" spans="1:2" ht="15" x14ac:dyDescent="0.25">
      <c r="A4872" s="91" t="s">
        <v>6801</v>
      </c>
      <c r="B4872" s="91" t="s">
        <v>6605</v>
      </c>
    </row>
    <row r="4873" spans="1:2" ht="15" x14ac:dyDescent="0.25">
      <c r="A4873" s="91" t="s">
        <v>6802</v>
      </c>
      <c r="B4873" s="91" t="s">
        <v>6605</v>
      </c>
    </row>
    <row r="4874" spans="1:2" ht="15" x14ac:dyDescent="0.25">
      <c r="A4874" s="91" t="s">
        <v>6803</v>
      </c>
      <c r="B4874" s="91" t="s">
        <v>6605</v>
      </c>
    </row>
    <row r="4875" spans="1:2" ht="15" x14ac:dyDescent="0.25">
      <c r="A4875" s="91" t="s">
        <v>6804</v>
      </c>
      <c r="B4875" s="91" t="s">
        <v>6605</v>
      </c>
    </row>
    <row r="4876" spans="1:2" ht="15" x14ac:dyDescent="0.25">
      <c r="A4876" s="91" t="s">
        <v>6805</v>
      </c>
      <c r="B4876" s="91" t="s">
        <v>6605</v>
      </c>
    </row>
    <row r="4877" spans="1:2" ht="15" x14ac:dyDescent="0.25">
      <c r="A4877" s="91" t="s">
        <v>6806</v>
      </c>
      <c r="B4877" s="91" t="s">
        <v>6605</v>
      </c>
    </row>
    <row r="4878" spans="1:2" ht="15" x14ac:dyDescent="0.25">
      <c r="A4878" s="91" t="s">
        <v>6807</v>
      </c>
      <c r="B4878" s="91" t="s">
        <v>6605</v>
      </c>
    </row>
    <row r="4879" spans="1:2" ht="15" x14ac:dyDescent="0.25">
      <c r="A4879" s="91" t="s">
        <v>6808</v>
      </c>
      <c r="B4879" s="91" t="s">
        <v>6605</v>
      </c>
    </row>
    <row r="4880" spans="1:2" ht="15" x14ac:dyDescent="0.25">
      <c r="A4880" s="91" t="s">
        <v>6809</v>
      </c>
      <c r="B4880" s="91" t="s">
        <v>6605</v>
      </c>
    </row>
    <row r="4881" spans="1:2" ht="15" x14ac:dyDescent="0.25">
      <c r="A4881" s="91" t="s">
        <v>6810</v>
      </c>
      <c r="B4881" s="91" t="s">
        <v>6605</v>
      </c>
    </row>
    <row r="4882" spans="1:2" ht="15" x14ac:dyDescent="0.25">
      <c r="A4882" s="91" t="s">
        <v>6811</v>
      </c>
      <c r="B4882" s="91" t="s">
        <v>6605</v>
      </c>
    </row>
    <row r="4883" spans="1:2" ht="15" x14ac:dyDescent="0.25">
      <c r="A4883" s="91" t="s">
        <v>6812</v>
      </c>
      <c r="B4883" s="91" t="s">
        <v>6605</v>
      </c>
    </row>
    <row r="4884" spans="1:2" ht="15" x14ac:dyDescent="0.25">
      <c r="A4884" s="91" t="s">
        <v>6813</v>
      </c>
      <c r="B4884" s="91" t="s">
        <v>6605</v>
      </c>
    </row>
    <row r="4885" spans="1:2" ht="15" x14ac:dyDescent="0.25">
      <c r="A4885" s="91" t="s">
        <v>6814</v>
      </c>
      <c r="B4885" s="91" t="s">
        <v>6605</v>
      </c>
    </row>
    <row r="4886" spans="1:2" ht="15" x14ac:dyDescent="0.25">
      <c r="A4886" s="91" t="s">
        <v>6815</v>
      </c>
      <c r="B4886" s="91" t="s">
        <v>6605</v>
      </c>
    </row>
    <row r="4887" spans="1:2" ht="15" x14ac:dyDescent="0.25">
      <c r="A4887" s="91" t="s">
        <v>6816</v>
      </c>
      <c r="B4887" s="91" t="s">
        <v>6605</v>
      </c>
    </row>
    <row r="4888" spans="1:2" ht="15" x14ac:dyDescent="0.25">
      <c r="A4888" s="91" t="s">
        <v>6817</v>
      </c>
      <c r="B4888" s="91" t="s">
        <v>6605</v>
      </c>
    </row>
    <row r="4889" spans="1:2" ht="15" x14ac:dyDescent="0.25">
      <c r="A4889" s="91" t="s">
        <v>6818</v>
      </c>
      <c r="B4889" s="91" t="s">
        <v>6605</v>
      </c>
    </row>
    <row r="4890" spans="1:2" ht="15" x14ac:dyDescent="0.25">
      <c r="A4890" s="91" t="s">
        <v>6819</v>
      </c>
      <c r="B4890" s="91" t="s">
        <v>6605</v>
      </c>
    </row>
    <row r="4891" spans="1:2" ht="15" x14ac:dyDescent="0.25">
      <c r="A4891" s="91" t="s">
        <v>6820</v>
      </c>
      <c r="B4891" s="91" t="s">
        <v>6605</v>
      </c>
    </row>
    <row r="4892" spans="1:2" ht="15" x14ac:dyDescent="0.25">
      <c r="A4892" s="91" t="s">
        <v>6821</v>
      </c>
      <c r="B4892" s="91" t="s">
        <v>6822</v>
      </c>
    </row>
    <row r="4893" spans="1:2" ht="15" x14ac:dyDescent="0.25">
      <c r="A4893" s="91" t="s">
        <v>6823</v>
      </c>
      <c r="B4893" s="91" t="s">
        <v>6824</v>
      </c>
    </row>
    <row r="4894" spans="1:2" ht="15" x14ac:dyDescent="0.25">
      <c r="A4894" s="91" t="s">
        <v>6825</v>
      </c>
      <c r="B4894" s="91" t="s">
        <v>6826</v>
      </c>
    </row>
    <row r="4895" spans="1:2" ht="15" x14ac:dyDescent="0.25">
      <c r="A4895" s="91" t="s">
        <v>6827</v>
      </c>
      <c r="B4895" s="91" t="s">
        <v>6828</v>
      </c>
    </row>
    <row r="4896" spans="1:2" ht="15" x14ac:dyDescent="0.25">
      <c r="A4896" s="91" t="s">
        <v>6829</v>
      </c>
      <c r="B4896" s="91" t="s">
        <v>6822</v>
      </c>
    </row>
    <row r="4897" spans="1:2" ht="15" x14ac:dyDescent="0.25">
      <c r="A4897" s="91" t="s">
        <v>6830</v>
      </c>
      <c r="B4897" s="91" t="s">
        <v>6822</v>
      </c>
    </row>
    <row r="4898" spans="1:2" ht="15" x14ac:dyDescent="0.25">
      <c r="A4898" s="91" t="s">
        <v>6831</v>
      </c>
      <c r="B4898" s="91" t="s">
        <v>6822</v>
      </c>
    </row>
    <row r="4899" spans="1:2" ht="15" x14ac:dyDescent="0.25">
      <c r="A4899" s="91" t="s">
        <v>6832</v>
      </c>
      <c r="B4899" s="91" t="s">
        <v>6822</v>
      </c>
    </row>
    <row r="4900" spans="1:2" ht="15" x14ac:dyDescent="0.25">
      <c r="A4900" s="91" t="s">
        <v>6833</v>
      </c>
      <c r="B4900" s="91" t="s">
        <v>6822</v>
      </c>
    </row>
    <row r="4901" spans="1:2" ht="15" x14ac:dyDescent="0.25">
      <c r="A4901" s="91" t="s">
        <v>6834</v>
      </c>
      <c r="B4901" s="91" t="s">
        <v>6835</v>
      </c>
    </row>
    <row r="4902" spans="1:2" ht="15" x14ac:dyDescent="0.25">
      <c r="A4902" s="91" t="s">
        <v>6836</v>
      </c>
      <c r="B4902" s="91" t="s">
        <v>6837</v>
      </c>
    </row>
    <row r="4903" spans="1:2" ht="15" x14ac:dyDescent="0.25">
      <c r="A4903" s="91" t="s">
        <v>6838</v>
      </c>
      <c r="B4903" s="91" t="s">
        <v>6835</v>
      </c>
    </row>
    <row r="4904" spans="1:2" ht="15" x14ac:dyDescent="0.25">
      <c r="A4904" s="91" t="s">
        <v>6839</v>
      </c>
      <c r="B4904" s="91" t="s">
        <v>6837</v>
      </c>
    </row>
    <row r="4905" spans="1:2" ht="15" x14ac:dyDescent="0.25">
      <c r="A4905" s="91" t="s">
        <v>6840</v>
      </c>
      <c r="B4905" s="91" t="s">
        <v>6841</v>
      </c>
    </row>
    <row r="4906" spans="1:2" ht="15" x14ac:dyDescent="0.25">
      <c r="A4906" s="91" t="s">
        <v>6842</v>
      </c>
      <c r="B4906" s="91" t="s">
        <v>6843</v>
      </c>
    </row>
    <row r="4907" spans="1:2" ht="15" x14ac:dyDescent="0.25">
      <c r="A4907" s="91" t="s">
        <v>6844</v>
      </c>
      <c r="B4907" s="91" t="s">
        <v>6845</v>
      </c>
    </row>
    <row r="4908" spans="1:2" ht="15" x14ac:dyDescent="0.25">
      <c r="A4908" s="91" t="s">
        <v>6846</v>
      </c>
      <c r="B4908" s="91" t="s">
        <v>6845</v>
      </c>
    </row>
    <row r="4909" spans="1:2" ht="15" x14ac:dyDescent="0.25">
      <c r="A4909" s="91" t="s">
        <v>6847</v>
      </c>
      <c r="B4909" s="91" t="s">
        <v>6841</v>
      </c>
    </row>
    <row r="4910" spans="1:2" ht="15" x14ac:dyDescent="0.25">
      <c r="A4910" s="91" t="s">
        <v>6848</v>
      </c>
      <c r="B4910" s="91" t="s">
        <v>6849</v>
      </c>
    </row>
    <row r="4911" spans="1:2" ht="15" x14ac:dyDescent="0.25">
      <c r="A4911" s="91" t="s">
        <v>6850</v>
      </c>
      <c r="B4911" s="91" t="s">
        <v>6849</v>
      </c>
    </row>
    <row r="4912" spans="1:2" ht="15" x14ac:dyDescent="0.25">
      <c r="A4912" s="91" t="s">
        <v>6851</v>
      </c>
      <c r="B4912" s="91" t="s">
        <v>6852</v>
      </c>
    </row>
    <row r="4913" spans="1:2" ht="15" x14ac:dyDescent="0.25">
      <c r="A4913" s="91" t="s">
        <v>6853</v>
      </c>
      <c r="B4913" s="91" t="s">
        <v>6854</v>
      </c>
    </row>
    <row r="4914" spans="1:2" ht="15" x14ac:dyDescent="0.25">
      <c r="A4914" s="91" t="s">
        <v>6855</v>
      </c>
      <c r="B4914" s="91" t="s">
        <v>6854</v>
      </c>
    </row>
    <row r="4915" spans="1:2" ht="15" x14ac:dyDescent="0.25">
      <c r="A4915" s="91" t="s">
        <v>6856</v>
      </c>
      <c r="B4915" s="91" t="s">
        <v>6857</v>
      </c>
    </row>
    <row r="4916" spans="1:2" ht="15" x14ac:dyDescent="0.25">
      <c r="A4916" s="91" t="s">
        <v>6858</v>
      </c>
      <c r="B4916" s="91" t="s">
        <v>6857</v>
      </c>
    </row>
    <row r="4917" spans="1:2" ht="15" x14ac:dyDescent="0.25">
      <c r="A4917" s="91" t="s">
        <v>6859</v>
      </c>
      <c r="B4917" s="91" t="s">
        <v>6860</v>
      </c>
    </row>
    <row r="4918" spans="1:2" ht="15" x14ac:dyDescent="0.25">
      <c r="A4918" s="91" t="s">
        <v>6861</v>
      </c>
      <c r="B4918" s="91" t="s">
        <v>6860</v>
      </c>
    </row>
    <row r="4919" spans="1:2" ht="15" x14ac:dyDescent="0.25">
      <c r="A4919" s="91" t="s">
        <v>6862</v>
      </c>
      <c r="B4919" s="91" t="s">
        <v>6826</v>
      </c>
    </row>
    <row r="4920" spans="1:2" ht="15" x14ac:dyDescent="0.25">
      <c r="A4920" s="91" t="s">
        <v>6863</v>
      </c>
      <c r="B4920" s="91" t="s">
        <v>6864</v>
      </c>
    </row>
    <row r="4921" spans="1:2" ht="15" x14ac:dyDescent="0.25">
      <c r="A4921" s="91" t="s">
        <v>6865</v>
      </c>
      <c r="B4921" s="91" t="s">
        <v>6866</v>
      </c>
    </row>
    <row r="4922" spans="1:2" ht="15" x14ac:dyDescent="0.25">
      <c r="A4922" s="91" t="s">
        <v>6867</v>
      </c>
      <c r="B4922" s="91" t="s">
        <v>6868</v>
      </c>
    </row>
    <row r="4923" spans="1:2" ht="15" x14ac:dyDescent="0.25">
      <c r="A4923" s="91" t="s">
        <v>6869</v>
      </c>
      <c r="B4923" s="91" t="s">
        <v>6870</v>
      </c>
    </row>
    <row r="4924" spans="1:2" ht="15" x14ac:dyDescent="0.25">
      <c r="A4924" s="91" t="s">
        <v>6871</v>
      </c>
      <c r="B4924" s="91" t="s">
        <v>6870</v>
      </c>
    </row>
    <row r="4925" spans="1:2" ht="15" x14ac:dyDescent="0.25">
      <c r="A4925" s="91" t="s">
        <v>6872</v>
      </c>
      <c r="B4925" s="91" t="s">
        <v>6873</v>
      </c>
    </row>
    <row r="4926" spans="1:2" ht="15" x14ac:dyDescent="0.25">
      <c r="A4926" s="91" t="s">
        <v>6874</v>
      </c>
      <c r="B4926" s="91" t="s">
        <v>6864</v>
      </c>
    </row>
    <row r="4927" spans="1:2" ht="15" x14ac:dyDescent="0.25">
      <c r="A4927" s="91" t="s">
        <v>6875</v>
      </c>
      <c r="B4927" s="91" t="s">
        <v>6876</v>
      </c>
    </row>
    <row r="4928" spans="1:2" ht="15" x14ac:dyDescent="0.25">
      <c r="A4928" s="91" t="s">
        <v>6877</v>
      </c>
      <c r="B4928" s="91" t="s">
        <v>6876</v>
      </c>
    </row>
    <row r="4929" spans="1:2" ht="15" x14ac:dyDescent="0.25">
      <c r="A4929" s="91" t="s">
        <v>6878</v>
      </c>
      <c r="B4929" s="91" t="s">
        <v>6879</v>
      </c>
    </row>
    <row r="4930" spans="1:2" ht="15" x14ac:dyDescent="0.25">
      <c r="A4930" s="91" t="s">
        <v>6880</v>
      </c>
      <c r="B4930" s="91" t="s">
        <v>6879</v>
      </c>
    </row>
    <row r="4931" spans="1:2" ht="15" x14ac:dyDescent="0.25">
      <c r="A4931" s="91" t="s">
        <v>6881</v>
      </c>
      <c r="B4931" s="91" t="s">
        <v>6882</v>
      </c>
    </row>
    <row r="4932" spans="1:2" ht="15" x14ac:dyDescent="0.25">
      <c r="A4932" s="91" t="s">
        <v>6883</v>
      </c>
      <c r="B4932" s="91" t="s">
        <v>6884</v>
      </c>
    </row>
    <row r="4933" spans="1:2" ht="15" x14ac:dyDescent="0.25">
      <c r="A4933" s="91" t="s">
        <v>6885</v>
      </c>
      <c r="B4933" s="91" t="s">
        <v>6886</v>
      </c>
    </row>
    <row r="4934" spans="1:2" ht="15" x14ac:dyDescent="0.25">
      <c r="A4934" s="91" t="s">
        <v>6887</v>
      </c>
      <c r="B4934" s="91" t="s">
        <v>6886</v>
      </c>
    </row>
    <row r="4935" spans="1:2" ht="15" x14ac:dyDescent="0.25">
      <c r="A4935" s="91" t="s">
        <v>6888</v>
      </c>
      <c r="B4935" s="91" t="s">
        <v>6889</v>
      </c>
    </row>
    <row r="4936" spans="1:2" ht="15" x14ac:dyDescent="0.25">
      <c r="A4936" s="91" t="s">
        <v>6890</v>
      </c>
      <c r="B4936" s="91" t="s">
        <v>6891</v>
      </c>
    </row>
    <row r="4937" spans="1:2" ht="15" x14ac:dyDescent="0.25">
      <c r="A4937" s="91" t="s">
        <v>6892</v>
      </c>
      <c r="B4937" s="91" t="s">
        <v>6893</v>
      </c>
    </row>
    <row r="4938" spans="1:2" ht="15" x14ac:dyDescent="0.25">
      <c r="A4938" s="91" t="s">
        <v>6894</v>
      </c>
      <c r="B4938" s="91" t="s">
        <v>6893</v>
      </c>
    </row>
    <row r="4939" spans="1:2" ht="15" x14ac:dyDescent="0.25">
      <c r="A4939" s="91" t="s">
        <v>6895</v>
      </c>
      <c r="B4939" s="91" t="s">
        <v>6893</v>
      </c>
    </row>
    <row r="4940" spans="1:2" ht="15" x14ac:dyDescent="0.25">
      <c r="A4940" s="91" t="s">
        <v>6896</v>
      </c>
      <c r="B4940" s="91" t="s">
        <v>6893</v>
      </c>
    </row>
    <row r="4941" spans="1:2" ht="15" x14ac:dyDescent="0.25">
      <c r="A4941" s="91" t="s">
        <v>6897</v>
      </c>
      <c r="B4941" s="91" t="s">
        <v>6893</v>
      </c>
    </row>
    <row r="4942" spans="1:2" ht="15" x14ac:dyDescent="0.25">
      <c r="A4942" s="91" t="s">
        <v>6898</v>
      </c>
      <c r="B4942" s="91" t="s">
        <v>6893</v>
      </c>
    </row>
    <row r="4943" spans="1:2" ht="15" x14ac:dyDescent="0.25">
      <c r="A4943" s="91" t="s">
        <v>6899</v>
      </c>
      <c r="B4943" s="91" t="s">
        <v>6893</v>
      </c>
    </row>
    <row r="4944" spans="1:2" ht="15" x14ac:dyDescent="0.25">
      <c r="A4944" s="91" t="s">
        <v>6900</v>
      </c>
      <c r="B4944" s="91" t="s">
        <v>6893</v>
      </c>
    </row>
    <row r="4945" spans="1:2" ht="15" x14ac:dyDescent="0.25">
      <c r="A4945" s="91" t="s">
        <v>6901</v>
      </c>
      <c r="B4945" s="91" t="s">
        <v>6893</v>
      </c>
    </row>
    <row r="4946" spans="1:2" ht="15" x14ac:dyDescent="0.25">
      <c r="A4946" s="91" t="s">
        <v>6902</v>
      </c>
      <c r="B4946" s="91" t="s">
        <v>6893</v>
      </c>
    </row>
    <row r="4947" spans="1:2" ht="15" x14ac:dyDescent="0.25">
      <c r="A4947" s="91" t="s">
        <v>6903</v>
      </c>
      <c r="B4947" s="91" t="s">
        <v>6893</v>
      </c>
    </row>
    <row r="4948" spans="1:2" ht="15" x14ac:dyDescent="0.25">
      <c r="A4948" s="91" t="s">
        <v>6904</v>
      </c>
      <c r="B4948" s="91" t="s">
        <v>6893</v>
      </c>
    </row>
    <row r="4949" spans="1:2" ht="15" x14ac:dyDescent="0.25">
      <c r="A4949" s="91" t="s">
        <v>6905</v>
      </c>
      <c r="B4949" s="91" t="s">
        <v>6906</v>
      </c>
    </row>
    <row r="4950" spans="1:2" ht="15" x14ac:dyDescent="0.25">
      <c r="A4950" s="91" t="s">
        <v>6907</v>
      </c>
      <c r="B4950" s="91" t="s">
        <v>6908</v>
      </c>
    </row>
    <row r="4951" spans="1:2" ht="15" x14ac:dyDescent="0.25">
      <c r="A4951" s="91" t="s">
        <v>6909</v>
      </c>
      <c r="B4951" s="91" t="s">
        <v>6910</v>
      </c>
    </row>
    <row r="4952" spans="1:2" ht="15" x14ac:dyDescent="0.25">
      <c r="A4952" s="91" t="s">
        <v>6911</v>
      </c>
      <c r="B4952" s="91" t="s">
        <v>6912</v>
      </c>
    </row>
    <row r="4953" spans="1:2" ht="15" x14ac:dyDescent="0.25">
      <c r="A4953" s="91" t="s">
        <v>6913</v>
      </c>
      <c r="B4953" s="91" t="s">
        <v>6914</v>
      </c>
    </row>
    <row r="4954" spans="1:2" ht="15" x14ac:dyDescent="0.25">
      <c r="A4954" s="91" t="s">
        <v>6915</v>
      </c>
      <c r="B4954" s="91" t="s">
        <v>6916</v>
      </c>
    </row>
    <row r="4955" spans="1:2" ht="15" x14ac:dyDescent="0.25">
      <c r="A4955" s="91" t="s">
        <v>6917</v>
      </c>
      <c r="B4955" s="91" t="s">
        <v>6918</v>
      </c>
    </row>
    <row r="4956" spans="1:2" ht="15" x14ac:dyDescent="0.25">
      <c r="A4956" s="91" t="s">
        <v>6919</v>
      </c>
      <c r="B4956" s="91" t="s">
        <v>6920</v>
      </c>
    </row>
    <row r="4957" spans="1:2" ht="15" x14ac:dyDescent="0.25">
      <c r="A4957" s="91" t="s">
        <v>6921</v>
      </c>
      <c r="B4957" s="91" t="s">
        <v>6922</v>
      </c>
    </row>
    <row r="4958" spans="1:2" ht="15" x14ac:dyDescent="0.25">
      <c r="A4958" s="91" t="s">
        <v>6923</v>
      </c>
      <c r="B4958" s="91" t="s">
        <v>6924</v>
      </c>
    </row>
    <row r="4959" spans="1:2" ht="15" x14ac:dyDescent="0.25">
      <c r="A4959" s="91" t="s">
        <v>6925</v>
      </c>
      <c r="B4959" s="91" t="s">
        <v>6924</v>
      </c>
    </row>
    <row r="4960" spans="1:2" ht="15" x14ac:dyDescent="0.25">
      <c r="A4960" s="91" t="s">
        <v>6926</v>
      </c>
      <c r="B4960" s="91" t="s">
        <v>6927</v>
      </c>
    </row>
    <row r="4961" spans="1:2" ht="15" x14ac:dyDescent="0.25">
      <c r="A4961" s="91" t="s">
        <v>6928</v>
      </c>
      <c r="B4961" s="91" t="s">
        <v>6929</v>
      </c>
    </row>
    <row r="4962" spans="1:2" ht="15" x14ac:dyDescent="0.25">
      <c r="A4962" s="91" t="s">
        <v>6930</v>
      </c>
      <c r="B4962" s="91" t="s">
        <v>6931</v>
      </c>
    </row>
    <row r="4963" spans="1:2" ht="15" x14ac:dyDescent="0.25">
      <c r="A4963" s="91" t="s">
        <v>6932</v>
      </c>
      <c r="B4963" s="91" t="s">
        <v>6933</v>
      </c>
    </row>
    <row r="4964" spans="1:2" ht="15" x14ac:dyDescent="0.25">
      <c r="A4964" s="91" t="s">
        <v>6934</v>
      </c>
      <c r="B4964" s="91" t="s">
        <v>6935</v>
      </c>
    </row>
    <row r="4965" spans="1:2" ht="15" x14ac:dyDescent="0.25">
      <c r="A4965" s="91" t="s">
        <v>6936</v>
      </c>
      <c r="B4965" s="91" t="s">
        <v>6937</v>
      </c>
    </row>
    <row r="4966" spans="1:2" ht="15" x14ac:dyDescent="0.25">
      <c r="A4966" s="91" t="s">
        <v>6938</v>
      </c>
      <c r="B4966" s="91" t="s">
        <v>6937</v>
      </c>
    </row>
    <row r="4967" spans="1:2" ht="15" x14ac:dyDescent="0.25">
      <c r="A4967" s="91" t="s">
        <v>6939</v>
      </c>
      <c r="B4967" s="91" t="s">
        <v>6929</v>
      </c>
    </row>
    <row r="4968" spans="1:2" ht="15" x14ac:dyDescent="0.25">
      <c r="A4968" s="91" t="s">
        <v>6940</v>
      </c>
      <c r="B4968" s="91" t="s">
        <v>6941</v>
      </c>
    </row>
    <row r="4969" spans="1:2" ht="15" x14ac:dyDescent="0.25">
      <c r="A4969" s="91" t="s">
        <v>6942</v>
      </c>
      <c r="B4969" s="91" t="s">
        <v>6941</v>
      </c>
    </row>
    <row r="4970" spans="1:2" ht="15" x14ac:dyDescent="0.25">
      <c r="A4970" s="91" t="s">
        <v>6943</v>
      </c>
      <c r="B4970" s="91" t="s">
        <v>6944</v>
      </c>
    </row>
    <row r="4971" spans="1:2" ht="15" x14ac:dyDescent="0.25">
      <c r="A4971" s="91" t="s">
        <v>6945</v>
      </c>
      <c r="B4971" s="91" t="s">
        <v>6946</v>
      </c>
    </row>
    <row r="4972" spans="1:2" ht="15" x14ac:dyDescent="0.25">
      <c r="A4972" s="91" t="s">
        <v>6947</v>
      </c>
      <c r="B4972" s="91" t="s">
        <v>6948</v>
      </c>
    </row>
    <row r="4973" spans="1:2" ht="15" x14ac:dyDescent="0.25">
      <c r="A4973" s="91" t="s">
        <v>6949</v>
      </c>
      <c r="B4973" s="91" t="s">
        <v>6948</v>
      </c>
    </row>
    <row r="4974" spans="1:2" ht="15" x14ac:dyDescent="0.25">
      <c r="A4974" s="91" t="s">
        <v>6950</v>
      </c>
      <c r="B4974" s="91" t="s">
        <v>6951</v>
      </c>
    </row>
    <row r="4975" spans="1:2" ht="15" x14ac:dyDescent="0.25">
      <c r="A4975" s="91" t="s">
        <v>6952</v>
      </c>
      <c r="B4975" s="91" t="s">
        <v>6951</v>
      </c>
    </row>
    <row r="4976" spans="1:2" ht="15" x14ac:dyDescent="0.25">
      <c r="A4976" s="91" t="s">
        <v>6953</v>
      </c>
      <c r="B4976" s="91" t="s">
        <v>6954</v>
      </c>
    </row>
    <row r="4977" spans="1:2" ht="15" x14ac:dyDescent="0.25">
      <c r="A4977" s="91" t="s">
        <v>6955</v>
      </c>
      <c r="B4977" s="91" t="s">
        <v>6954</v>
      </c>
    </row>
    <row r="4978" spans="1:2" ht="15" x14ac:dyDescent="0.25">
      <c r="A4978" s="91" t="s">
        <v>6956</v>
      </c>
      <c r="B4978" s="91" t="s">
        <v>6893</v>
      </c>
    </row>
    <row r="4979" spans="1:2" ht="15" x14ac:dyDescent="0.25">
      <c r="A4979" s="91" t="s">
        <v>6957</v>
      </c>
      <c r="B4979" s="91" t="s">
        <v>6893</v>
      </c>
    </row>
    <row r="4980" spans="1:2" ht="15" x14ac:dyDescent="0.25">
      <c r="A4980" s="91" t="s">
        <v>6958</v>
      </c>
      <c r="B4980" s="91" t="s">
        <v>6893</v>
      </c>
    </row>
    <row r="4981" spans="1:2" ht="15" x14ac:dyDescent="0.25">
      <c r="A4981" s="91" t="s">
        <v>6959</v>
      </c>
      <c r="B4981" s="91" t="s">
        <v>6893</v>
      </c>
    </row>
    <row r="4982" spans="1:2" ht="15" x14ac:dyDescent="0.25">
      <c r="A4982" s="91" t="s">
        <v>6960</v>
      </c>
      <c r="B4982" s="91" t="s">
        <v>6893</v>
      </c>
    </row>
    <row r="4983" spans="1:2" ht="15" x14ac:dyDescent="0.25">
      <c r="A4983" s="91" t="s">
        <v>6961</v>
      </c>
      <c r="B4983" s="91" t="s">
        <v>6893</v>
      </c>
    </row>
    <row r="4984" spans="1:2" ht="15" x14ac:dyDescent="0.25">
      <c r="A4984" s="91" t="s">
        <v>6962</v>
      </c>
      <c r="B4984" s="91" t="s">
        <v>6893</v>
      </c>
    </row>
    <row r="4985" spans="1:2" ht="15" x14ac:dyDescent="0.25">
      <c r="A4985" s="91" t="s">
        <v>6963</v>
      </c>
      <c r="B4985" s="91" t="s">
        <v>6893</v>
      </c>
    </row>
    <row r="4986" spans="1:2" ht="15" x14ac:dyDescent="0.25">
      <c r="A4986" s="91" t="s">
        <v>6964</v>
      </c>
      <c r="B4986" s="91" t="s">
        <v>6893</v>
      </c>
    </row>
    <row r="4987" spans="1:2" ht="15" x14ac:dyDescent="0.25">
      <c r="A4987" s="91" t="s">
        <v>6965</v>
      </c>
      <c r="B4987" s="91" t="s">
        <v>6893</v>
      </c>
    </row>
    <row r="4988" spans="1:2" ht="15" x14ac:dyDescent="0.25">
      <c r="A4988" s="91" t="s">
        <v>6966</v>
      </c>
      <c r="B4988" s="91" t="s">
        <v>6893</v>
      </c>
    </row>
    <row r="4989" spans="1:2" ht="15" x14ac:dyDescent="0.25">
      <c r="A4989" s="91" t="s">
        <v>6967</v>
      </c>
      <c r="B4989" s="91" t="s">
        <v>6893</v>
      </c>
    </row>
    <row r="4990" spans="1:2" ht="15" x14ac:dyDescent="0.25">
      <c r="A4990" s="91" t="s">
        <v>6968</v>
      </c>
      <c r="B4990" s="91" t="s">
        <v>6893</v>
      </c>
    </row>
    <row r="4991" spans="1:2" ht="15" x14ac:dyDescent="0.25">
      <c r="A4991" s="91" t="s">
        <v>6969</v>
      </c>
      <c r="B4991" s="91" t="s">
        <v>6893</v>
      </c>
    </row>
    <row r="4992" spans="1:2" ht="15" x14ac:dyDescent="0.25">
      <c r="A4992" s="91" t="s">
        <v>6970</v>
      </c>
      <c r="B4992" s="91" t="s">
        <v>6971</v>
      </c>
    </row>
    <row r="4993" spans="1:2" ht="15" x14ac:dyDescent="0.25">
      <c r="A4993" s="91" t="s">
        <v>6972</v>
      </c>
      <c r="B4993" s="91" t="s">
        <v>6971</v>
      </c>
    </row>
    <row r="4994" spans="1:2" ht="15" x14ac:dyDescent="0.25">
      <c r="A4994" s="91" t="s">
        <v>6973</v>
      </c>
      <c r="B4994" s="91" t="s">
        <v>6971</v>
      </c>
    </row>
    <row r="4995" spans="1:2" ht="15" x14ac:dyDescent="0.25">
      <c r="A4995" s="91" t="s">
        <v>6974</v>
      </c>
      <c r="B4995" s="91" t="s">
        <v>6971</v>
      </c>
    </row>
    <row r="4996" spans="1:2" ht="15" x14ac:dyDescent="0.25">
      <c r="A4996" s="91" t="s">
        <v>6975</v>
      </c>
      <c r="B4996" s="91" t="s">
        <v>6971</v>
      </c>
    </row>
    <row r="4997" spans="1:2" ht="15" x14ac:dyDescent="0.25">
      <c r="A4997" s="91" t="s">
        <v>6976</v>
      </c>
      <c r="B4997" s="91" t="s">
        <v>6971</v>
      </c>
    </row>
    <row r="4998" spans="1:2" ht="15" x14ac:dyDescent="0.25">
      <c r="A4998" s="91" t="s">
        <v>6977</v>
      </c>
      <c r="B4998" s="91" t="s">
        <v>6971</v>
      </c>
    </row>
    <row r="4999" spans="1:2" ht="15" x14ac:dyDescent="0.25">
      <c r="A4999" s="91" t="s">
        <v>6978</v>
      </c>
      <c r="B4999" s="91" t="s">
        <v>6971</v>
      </c>
    </row>
    <row r="5000" spans="1:2" ht="15" x14ac:dyDescent="0.25">
      <c r="A5000" s="91" t="s">
        <v>6979</v>
      </c>
      <c r="B5000" s="91" t="s">
        <v>6971</v>
      </c>
    </row>
    <row r="5001" spans="1:2" ht="15" x14ac:dyDescent="0.25">
      <c r="A5001" s="91" t="s">
        <v>6980</v>
      </c>
      <c r="B5001" s="91" t="s">
        <v>6971</v>
      </c>
    </row>
    <row r="5002" spans="1:2" ht="15" x14ac:dyDescent="0.25">
      <c r="A5002" s="91" t="s">
        <v>6981</v>
      </c>
      <c r="B5002" s="91" t="s">
        <v>6971</v>
      </c>
    </row>
    <row r="5003" spans="1:2" ht="15" x14ac:dyDescent="0.25">
      <c r="A5003" s="91" t="s">
        <v>6982</v>
      </c>
      <c r="B5003" s="91" t="s">
        <v>6971</v>
      </c>
    </row>
    <row r="5004" spans="1:2" ht="15" x14ac:dyDescent="0.25">
      <c r="A5004" s="91" t="s">
        <v>6983</v>
      </c>
      <c r="B5004" s="91" t="s">
        <v>6971</v>
      </c>
    </row>
    <row r="5005" spans="1:2" ht="15" x14ac:dyDescent="0.25">
      <c r="A5005" s="91" t="s">
        <v>6984</v>
      </c>
      <c r="B5005" s="91" t="s">
        <v>6971</v>
      </c>
    </row>
    <row r="5006" spans="1:2" ht="15" x14ac:dyDescent="0.25">
      <c r="A5006" s="91" t="s">
        <v>6985</v>
      </c>
      <c r="B5006" s="91" t="s">
        <v>6971</v>
      </c>
    </row>
    <row r="5007" spans="1:2" ht="15" x14ac:dyDescent="0.25">
      <c r="A5007" s="91" t="s">
        <v>6986</v>
      </c>
      <c r="B5007" s="91" t="s">
        <v>6971</v>
      </c>
    </row>
    <row r="5008" spans="1:2" ht="15" x14ac:dyDescent="0.25">
      <c r="A5008" s="91" t="s">
        <v>6987</v>
      </c>
      <c r="B5008" s="91" t="s">
        <v>6971</v>
      </c>
    </row>
    <row r="5009" spans="1:2" ht="15" x14ac:dyDescent="0.25">
      <c r="A5009" s="91" t="s">
        <v>6988</v>
      </c>
      <c r="B5009" s="91" t="s">
        <v>6971</v>
      </c>
    </row>
    <row r="5010" spans="1:2" ht="15" x14ac:dyDescent="0.25">
      <c r="A5010" s="91" t="s">
        <v>6989</v>
      </c>
      <c r="B5010" s="91" t="s">
        <v>6990</v>
      </c>
    </row>
    <row r="5011" spans="1:2" ht="15" x14ac:dyDescent="0.25">
      <c r="A5011" s="91" t="s">
        <v>6991</v>
      </c>
      <c r="B5011" s="91" t="s">
        <v>6992</v>
      </c>
    </row>
    <row r="5012" spans="1:2" ht="15" x14ac:dyDescent="0.25">
      <c r="A5012" s="91" t="s">
        <v>6993</v>
      </c>
      <c r="B5012" s="91" t="s">
        <v>6992</v>
      </c>
    </row>
    <row r="5013" spans="1:2" ht="15" x14ac:dyDescent="0.25">
      <c r="A5013" s="91" t="s">
        <v>6994</v>
      </c>
      <c r="B5013" s="91" t="s">
        <v>6992</v>
      </c>
    </row>
    <row r="5014" spans="1:2" ht="15" x14ac:dyDescent="0.25">
      <c r="A5014" s="91" t="s">
        <v>6995</v>
      </c>
      <c r="B5014" s="91" t="s">
        <v>6992</v>
      </c>
    </row>
    <row r="5015" spans="1:2" ht="15" x14ac:dyDescent="0.25">
      <c r="A5015" s="91" t="s">
        <v>6996</v>
      </c>
      <c r="B5015" s="91" t="s">
        <v>6992</v>
      </c>
    </row>
    <row r="5016" spans="1:2" ht="15" x14ac:dyDescent="0.25">
      <c r="A5016" s="91" t="s">
        <v>6997</v>
      </c>
      <c r="B5016" s="91" t="s">
        <v>6998</v>
      </c>
    </row>
    <row r="5017" spans="1:2" ht="15" x14ac:dyDescent="0.25">
      <c r="A5017" s="91" t="s">
        <v>6999</v>
      </c>
      <c r="B5017" s="91" t="s">
        <v>6992</v>
      </c>
    </row>
    <row r="5018" spans="1:2" ht="15" x14ac:dyDescent="0.25">
      <c r="A5018" s="91" t="s">
        <v>7000</v>
      </c>
      <c r="B5018" s="91" t="s">
        <v>6992</v>
      </c>
    </row>
    <row r="5019" spans="1:2" ht="15" x14ac:dyDescent="0.25">
      <c r="A5019" s="91" t="s">
        <v>7001</v>
      </c>
      <c r="B5019" s="91" t="s">
        <v>6992</v>
      </c>
    </row>
    <row r="5020" spans="1:2" ht="15" x14ac:dyDescent="0.25">
      <c r="A5020" s="91" t="s">
        <v>7002</v>
      </c>
      <c r="B5020" s="91" t="s">
        <v>7003</v>
      </c>
    </row>
    <row r="5021" spans="1:2" ht="15" x14ac:dyDescent="0.25">
      <c r="A5021" s="91" t="s">
        <v>7004</v>
      </c>
      <c r="B5021" s="91" t="s">
        <v>7005</v>
      </c>
    </row>
    <row r="5022" spans="1:2" ht="15" x14ac:dyDescent="0.25">
      <c r="A5022" s="91" t="s">
        <v>7006</v>
      </c>
      <c r="B5022" s="91" t="s">
        <v>7007</v>
      </c>
    </row>
    <row r="5023" spans="1:2" ht="15" x14ac:dyDescent="0.25">
      <c r="A5023" s="91" t="s">
        <v>7008</v>
      </c>
      <c r="B5023" s="91" t="s">
        <v>7009</v>
      </c>
    </row>
    <row r="5024" spans="1:2" ht="15" x14ac:dyDescent="0.25">
      <c r="A5024" s="91" t="s">
        <v>7010</v>
      </c>
      <c r="B5024" s="91" t="s">
        <v>7011</v>
      </c>
    </row>
    <row r="5025" spans="1:2" ht="15" x14ac:dyDescent="0.25">
      <c r="A5025" s="91" t="s">
        <v>7012</v>
      </c>
      <c r="B5025" s="91" t="s">
        <v>6971</v>
      </c>
    </row>
    <row r="5026" spans="1:2" ht="15" x14ac:dyDescent="0.25">
      <c r="A5026" s="91" t="s">
        <v>7013</v>
      </c>
      <c r="B5026" s="91" t="s">
        <v>7014</v>
      </c>
    </row>
    <row r="5027" spans="1:2" ht="15" x14ac:dyDescent="0.25">
      <c r="A5027" s="91" t="s">
        <v>7015</v>
      </c>
      <c r="B5027" s="91" t="s">
        <v>6971</v>
      </c>
    </row>
    <row r="5028" spans="1:2" ht="15" x14ac:dyDescent="0.25">
      <c r="A5028" s="91" t="s">
        <v>7016</v>
      </c>
      <c r="B5028" s="91" t="s">
        <v>7017</v>
      </c>
    </row>
    <row r="5029" spans="1:2" ht="15" x14ac:dyDescent="0.25">
      <c r="A5029" s="91" t="s">
        <v>7018</v>
      </c>
      <c r="B5029" s="91" t="s">
        <v>7019</v>
      </c>
    </row>
    <row r="5030" spans="1:2" ht="15" x14ac:dyDescent="0.25">
      <c r="A5030" s="91" t="s">
        <v>7020</v>
      </c>
      <c r="B5030" s="91" t="s">
        <v>7021</v>
      </c>
    </row>
    <row r="5031" spans="1:2" ht="15" x14ac:dyDescent="0.25">
      <c r="A5031" s="91" t="s">
        <v>7022</v>
      </c>
      <c r="B5031" s="91" t="s">
        <v>7023</v>
      </c>
    </row>
    <row r="5032" spans="1:2" ht="15" x14ac:dyDescent="0.25">
      <c r="A5032" s="91" t="s">
        <v>7024</v>
      </c>
      <c r="B5032" s="91" t="s">
        <v>7025</v>
      </c>
    </row>
    <row r="5033" spans="1:2" ht="15" x14ac:dyDescent="0.25">
      <c r="A5033" s="91" t="s">
        <v>7026</v>
      </c>
      <c r="B5033" s="91" t="s">
        <v>7027</v>
      </c>
    </row>
    <row r="5034" spans="1:2" ht="15" x14ac:dyDescent="0.25">
      <c r="A5034" s="91" t="s">
        <v>7028</v>
      </c>
      <c r="B5034" s="91" t="s">
        <v>7029</v>
      </c>
    </row>
    <row r="5035" spans="1:2" ht="15" x14ac:dyDescent="0.25">
      <c r="A5035" s="91" t="s">
        <v>7030</v>
      </c>
      <c r="B5035" s="91" t="s">
        <v>7031</v>
      </c>
    </row>
    <row r="5036" spans="1:2" ht="15" x14ac:dyDescent="0.25">
      <c r="A5036" s="91" t="s">
        <v>7032</v>
      </c>
      <c r="B5036" s="91" t="s">
        <v>7033</v>
      </c>
    </row>
    <row r="5037" spans="1:2" ht="15" x14ac:dyDescent="0.25">
      <c r="A5037" s="91" t="s">
        <v>7034</v>
      </c>
      <c r="B5037" s="91" t="s">
        <v>7035</v>
      </c>
    </row>
    <row r="5038" spans="1:2" ht="15" x14ac:dyDescent="0.25">
      <c r="A5038" s="91" t="s">
        <v>7036</v>
      </c>
      <c r="B5038" s="91" t="s">
        <v>7035</v>
      </c>
    </row>
    <row r="5039" spans="1:2" ht="15" x14ac:dyDescent="0.25">
      <c r="A5039" s="91" t="s">
        <v>7037</v>
      </c>
      <c r="B5039" s="91" t="s">
        <v>7038</v>
      </c>
    </row>
    <row r="5040" spans="1:2" ht="15" x14ac:dyDescent="0.25">
      <c r="A5040" s="91" t="s">
        <v>7039</v>
      </c>
      <c r="B5040" s="91" t="s">
        <v>7040</v>
      </c>
    </row>
    <row r="5041" spans="1:2" ht="15" x14ac:dyDescent="0.25">
      <c r="A5041" s="91" t="s">
        <v>7041</v>
      </c>
      <c r="B5041" s="91" t="s">
        <v>7042</v>
      </c>
    </row>
    <row r="5042" spans="1:2" ht="15" x14ac:dyDescent="0.25">
      <c r="A5042" s="91" t="s">
        <v>7043</v>
      </c>
      <c r="B5042" s="91" t="s">
        <v>7042</v>
      </c>
    </row>
    <row r="5043" spans="1:2" ht="15" x14ac:dyDescent="0.25">
      <c r="A5043" s="91" t="s">
        <v>7044</v>
      </c>
      <c r="B5043" s="91" t="s">
        <v>7042</v>
      </c>
    </row>
    <row r="5044" spans="1:2" ht="15" x14ac:dyDescent="0.25">
      <c r="A5044" s="91" t="s">
        <v>7045</v>
      </c>
      <c r="B5044" s="91" t="s">
        <v>7042</v>
      </c>
    </row>
    <row r="5045" spans="1:2" ht="15" x14ac:dyDescent="0.25">
      <c r="A5045" s="91" t="s">
        <v>7046</v>
      </c>
      <c r="B5045" s="91" t="s">
        <v>7047</v>
      </c>
    </row>
    <row r="5046" spans="1:2" ht="15" x14ac:dyDescent="0.25">
      <c r="A5046" s="91" t="s">
        <v>7048</v>
      </c>
      <c r="B5046" s="91" t="s">
        <v>7049</v>
      </c>
    </row>
    <row r="5047" spans="1:2" ht="15" x14ac:dyDescent="0.25">
      <c r="A5047" s="91" t="s">
        <v>7050</v>
      </c>
      <c r="B5047" s="91" t="s">
        <v>7049</v>
      </c>
    </row>
    <row r="5048" spans="1:2" ht="15" x14ac:dyDescent="0.25">
      <c r="A5048" s="91" t="s">
        <v>7051</v>
      </c>
      <c r="B5048" s="91" t="s">
        <v>7052</v>
      </c>
    </row>
    <row r="5049" spans="1:2" ht="15" x14ac:dyDescent="0.25">
      <c r="A5049" s="91" t="s">
        <v>7053</v>
      </c>
      <c r="B5049" s="91" t="s">
        <v>7042</v>
      </c>
    </row>
    <row r="5050" spans="1:2" ht="15" x14ac:dyDescent="0.25">
      <c r="A5050" s="91" t="s">
        <v>7054</v>
      </c>
      <c r="B5050" s="91" t="s">
        <v>7042</v>
      </c>
    </row>
    <row r="5051" spans="1:2" ht="15" x14ac:dyDescent="0.25">
      <c r="A5051" s="91" t="s">
        <v>7055</v>
      </c>
      <c r="B5051" s="91" t="s">
        <v>7056</v>
      </c>
    </row>
    <row r="5052" spans="1:2" ht="15" x14ac:dyDescent="0.25">
      <c r="A5052" s="91" t="s">
        <v>7057</v>
      </c>
      <c r="B5052" s="91" t="s">
        <v>7056</v>
      </c>
    </row>
    <row r="5053" spans="1:2" ht="15" x14ac:dyDescent="0.25">
      <c r="A5053" s="91" t="s">
        <v>7058</v>
      </c>
      <c r="B5053" s="91" t="s">
        <v>7059</v>
      </c>
    </row>
    <row r="5054" spans="1:2" ht="15" x14ac:dyDescent="0.25">
      <c r="A5054" s="91" t="s">
        <v>7060</v>
      </c>
      <c r="B5054" s="91" t="s">
        <v>7061</v>
      </c>
    </row>
    <row r="5055" spans="1:2" ht="15" x14ac:dyDescent="0.25">
      <c r="A5055" s="91" t="s">
        <v>7062</v>
      </c>
      <c r="B5055" s="91" t="s">
        <v>7063</v>
      </c>
    </row>
    <row r="5056" spans="1:2" ht="15" x14ac:dyDescent="0.25">
      <c r="A5056" s="91" t="s">
        <v>7064</v>
      </c>
      <c r="B5056" s="91" t="s">
        <v>7065</v>
      </c>
    </row>
    <row r="5057" spans="1:2" ht="15" x14ac:dyDescent="0.25">
      <c r="A5057" s="91" t="s">
        <v>7066</v>
      </c>
      <c r="B5057" s="91" t="s">
        <v>7067</v>
      </c>
    </row>
    <row r="5058" spans="1:2" ht="15" x14ac:dyDescent="0.25">
      <c r="A5058" s="91" t="s">
        <v>7068</v>
      </c>
      <c r="B5058" s="91" t="s">
        <v>7069</v>
      </c>
    </row>
    <row r="5059" spans="1:2" ht="15" x14ac:dyDescent="0.25">
      <c r="A5059" s="91" t="s">
        <v>7070</v>
      </c>
      <c r="B5059" s="91" t="s">
        <v>7071</v>
      </c>
    </row>
    <row r="5060" spans="1:2" ht="15" x14ac:dyDescent="0.25">
      <c r="A5060" s="91" t="s">
        <v>7072</v>
      </c>
      <c r="B5060" s="91" t="s">
        <v>7073</v>
      </c>
    </row>
    <row r="5061" spans="1:2" ht="15" x14ac:dyDescent="0.25">
      <c r="A5061" s="91" t="s">
        <v>7074</v>
      </c>
      <c r="B5061" s="91" t="s">
        <v>7073</v>
      </c>
    </row>
    <row r="5062" spans="1:2" ht="15" x14ac:dyDescent="0.25">
      <c r="A5062" s="91" t="s">
        <v>7075</v>
      </c>
      <c r="B5062" s="91" t="s">
        <v>7076</v>
      </c>
    </row>
    <row r="5063" spans="1:2" ht="15" x14ac:dyDescent="0.25">
      <c r="A5063" s="91" t="s">
        <v>7077</v>
      </c>
      <c r="B5063" s="91" t="s">
        <v>7078</v>
      </c>
    </row>
    <row r="5064" spans="1:2" ht="15" x14ac:dyDescent="0.25">
      <c r="A5064" s="91" t="s">
        <v>7079</v>
      </c>
      <c r="B5064" s="91" t="s">
        <v>7080</v>
      </c>
    </row>
    <row r="5065" spans="1:2" ht="15" x14ac:dyDescent="0.25">
      <c r="A5065" s="91" t="s">
        <v>7081</v>
      </c>
      <c r="B5065" s="91" t="s">
        <v>7082</v>
      </c>
    </row>
    <row r="5066" spans="1:2" ht="15" x14ac:dyDescent="0.25">
      <c r="A5066" s="91" t="s">
        <v>7083</v>
      </c>
      <c r="B5066" s="91" t="s">
        <v>7078</v>
      </c>
    </row>
    <row r="5067" spans="1:2" ht="15" x14ac:dyDescent="0.25">
      <c r="A5067" s="91" t="s">
        <v>7084</v>
      </c>
      <c r="B5067" s="91" t="s">
        <v>7078</v>
      </c>
    </row>
    <row r="5068" spans="1:2" ht="15" x14ac:dyDescent="0.25">
      <c r="A5068" s="91" t="s">
        <v>7085</v>
      </c>
      <c r="B5068" s="91" t="s">
        <v>7086</v>
      </c>
    </row>
    <row r="5069" spans="1:2" ht="15" x14ac:dyDescent="0.25">
      <c r="A5069" s="91" t="s">
        <v>7087</v>
      </c>
      <c r="B5069" s="91" t="s">
        <v>7088</v>
      </c>
    </row>
    <row r="5070" spans="1:2" ht="15" x14ac:dyDescent="0.25">
      <c r="A5070" s="91" t="s">
        <v>7089</v>
      </c>
      <c r="B5070" s="91" t="s">
        <v>7090</v>
      </c>
    </row>
    <row r="5071" spans="1:2" ht="15" x14ac:dyDescent="0.25">
      <c r="A5071" s="91" t="s">
        <v>7091</v>
      </c>
      <c r="B5071" s="91" t="s">
        <v>7092</v>
      </c>
    </row>
    <row r="5072" spans="1:2" ht="15" x14ac:dyDescent="0.25">
      <c r="A5072" s="91" t="s">
        <v>7093</v>
      </c>
      <c r="B5072" s="91" t="s">
        <v>7094</v>
      </c>
    </row>
    <row r="5073" spans="1:2" ht="15" x14ac:dyDescent="0.25">
      <c r="A5073" s="91" t="s">
        <v>7095</v>
      </c>
      <c r="B5073" s="91" t="s">
        <v>7096</v>
      </c>
    </row>
    <row r="5074" spans="1:2" ht="15" x14ac:dyDescent="0.25">
      <c r="A5074" s="91" t="s">
        <v>7097</v>
      </c>
      <c r="B5074" s="91" t="s">
        <v>7098</v>
      </c>
    </row>
    <row r="5075" spans="1:2" ht="15" x14ac:dyDescent="0.25">
      <c r="A5075" s="91" t="s">
        <v>7099</v>
      </c>
      <c r="B5075" s="91" t="s">
        <v>7098</v>
      </c>
    </row>
    <row r="5076" spans="1:2" ht="15" x14ac:dyDescent="0.25">
      <c r="A5076" s="91" t="s">
        <v>7100</v>
      </c>
      <c r="B5076" s="91" t="s">
        <v>7098</v>
      </c>
    </row>
    <row r="5077" spans="1:2" ht="15" x14ac:dyDescent="0.25">
      <c r="A5077" s="91" t="s">
        <v>7101</v>
      </c>
      <c r="B5077" s="91" t="s">
        <v>7098</v>
      </c>
    </row>
    <row r="5078" spans="1:2" ht="15" x14ac:dyDescent="0.25">
      <c r="A5078" s="91" t="s">
        <v>7102</v>
      </c>
      <c r="B5078" s="91" t="s">
        <v>7098</v>
      </c>
    </row>
    <row r="5079" spans="1:2" ht="15" x14ac:dyDescent="0.25">
      <c r="A5079" s="91" t="s">
        <v>7103</v>
      </c>
      <c r="B5079" s="91" t="s">
        <v>7098</v>
      </c>
    </row>
    <row r="5080" spans="1:2" ht="15" x14ac:dyDescent="0.25">
      <c r="A5080" s="91" t="s">
        <v>7104</v>
      </c>
      <c r="B5080" s="91" t="s">
        <v>7098</v>
      </c>
    </row>
    <row r="5081" spans="1:2" ht="15" x14ac:dyDescent="0.25">
      <c r="A5081" s="91" t="s">
        <v>7105</v>
      </c>
      <c r="B5081" s="91" t="s">
        <v>7098</v>
      </c>
    </row>
    <row r="5082" spans="1:2" ht="15" x14ac:dyDescent="0.25">
      <c r="A5082" s="91" t="s">
        <v>7106</v>
      </c>
      <c r="B5082" s="91" t="s">
        <v>7107</v>
      </c>
    </row>
    <row r="5083" spans="1:2" ht="15" x14ac:dyDescent="0.25">
      <c r="A5083" s="91" t="s">
        <v>7108</v>
      </c>
      <c r="B5083" s="91" t="s">
        <v>7109</v>
      </c>
    </row>
    <row r="5084" spans="1:2" ht="15" x14ac:dyDescent="0.25">
      <c r="A5084" s="91" t="s">
        <v>7110</v>
      </c>
      <c r="B5084" s="91" t="s">
        <v>7111</v>
      </c>
    </row>
    <row r="5085" spans="1:2" ht="15" x14ac:dyDescent="0.25">
      <c r="A5085" s="91" t="s">
        <v>7112</v>
      </c>
      <c r="B5085" s="91" t="s">
        <v>7111</v>
      </c>
    </row>
    <row r="5086" spans="1:2" ht="15" x14ac:dyDescent="0.25">
      <c r="A5086" s="91" t="s">
        <v>7113</v>
      </c>
      <c r="B5086" s="91" t="s">
        <v>7114</v>
      </c>
    </row>
    <row r="5087" spans="1:2" ht="15" x14ac:dyDescent="0.25">
      <c r="A5087" s="91" t="s">
        <v>7115</v>
      </c>
      <c r="B5087" s="91" t="s">
        <v>7116</v>
      </c>
    </row>
    <row r="5088" spans="1:2" ht="15" x14ac:dyDescent="0.25">
      <c r="A5088" s="91" t="s">
        <v>7117</v>
      </c>
      <c r="B5088" s="91" t="s">
        <v>7118</v>
      </c>
    </row>
    <row r="5089" spans="1:2" ht="15" x14ac:dyDescent="0.25">
      <c r="A5089" s="91" t="s">
        <v>7119</v>
      </c>
      <c r="B5089" s="91" t="s">
        <v>7120</v>
      </c>
    </row>
    <row r="5090" spans="1:2" ht="15" x14ac:dyDescent="0.25">
      <c r="A5090" s="91" t="s">
        <v>7121</v>
      </c>
      <c r="B5090" s="91" t="s">
        <v>7122</v>
      </c>
    </row>
    <row r="5091" spans="1:2" ht="15" x14ac:dyDescent="0.25">
      <c r="A5091" s="91" t="s">
        <v>7123</v>
      </c>
      <c r="B5091" s="91" t="s">
        <v>7124</v>
      </c>
    </row>
    <row r="5092" spans="1:2" ht="15" x14ac:dyDescent="0.25">
      <c r="A5092" s="91" t="s">
        <v>7125</v>
      </c>
      <c r="B5092" s="91" t="s">
        <v>7126</v>
      </c>
    </row>
    <row r="5093" spans="1:2" ht="15" x14ac:dyDescent="0.25">
      <c r="A5093" s="91" t="s">
        <v>7127</v>
      </c>
      <c r="B5093" s="91" t="s">
        <v>7128</v>
      </c>
    </row>
    <row r="5094" spans="1:2" ht="15" x14ac:dyDescent="0.25">
      <c r="A5094" s="91" t="s">
        <v>7129</v>
      </c>
      <c r="B5094" s="91" t="s">
        <v>7130</v>
      </c>
    </row>
    <row r="5095" spans="1:2" ht="15" x14ac:dyDescent="0.25">
      <c r="A5095" s="91" t="s">
        <v>7131</v>
      </c>
      <c r="B5095" s="91" t="s">
        <v>7132</v>
      </c>
    </row>
    <row r="5096" spans="1:2" ht="15" x14ac:dyDescent="0.25">
      <c r="A5096" s="91" t="s">
        <v>7133</v>
      </c>
      <c r="B5096" s="91" t="s">
        <v>7134</v>
      </c>
    </row>
    <row r="5097" spans="1:2" ht="15" x14ac:dyDescent="0.25">
      <c r="A5097" s="91" t="s">
        <v>7135</v>
      </c>
      <c r="B5097" s="91" t="s">
        <v>7136</v>
      </c>
    </row>
    <row r="5098" spans="1:2" ht="15" x14ac:dyDescent="0.25">
      <c r="A5098" s="91" t="s">
        <v>7137</v>
      </c>
      <c r="B5098" s="91" t="s">
        <v>7138</v>
      </c>
    </row>
    <row r="5099" spans="1:2" ht="15" x14ac:dyDescent="0.25">
      <c r="A5099" s="91" t="s">
        <v>7139</v>
      </c>
      <c r="B5099" s="91" t="s">
        <v>7138</v>
      </c>
    </row>
    <row r="5100" spans="1:2" ht="15" x14ac:dyDescent="0.25">
      <c r="A5100" s="91" t="s">
        <v>7140</v>
      </c>
      <c r="B5100" s="91" t="s">
        <v>7141</v>
      </c>
    </row>
    <row r="5101" spans="1:2" ht="15" x14ac:dyDescent="0.25">
      <c r="A5101" s="91" t="s">
        <v>7142</v>
      </c>
      <c r="B5101" s="91" t="s">
        <v>7138</v>
      </c>
    </row>
    <row r="5102" spans="1:2" ht="15" x14ac:dyDescent="0.25">
      <c r="A5102" s="91" t="s">
        <v>7143</v>
      </c>
      <c r="B5102" s="91" t="s">
        <v>7138</v>
      </c>
    </row>
    <row r="5103" spans="1:2" ht="15" x14ac:dyDescent="0.25">
      <c r="A5103" s="91" t="s">
        <v>7144</v>
      </c>
      <c r="B5103" s="91" t="s">
        <v>7141</v>
      </c>
    </row>
    <row r="5104" spans="1:2" ht="15" x14ac:dyDescent="0.25">
      <c r="A5104" s="91" t="s">
        <v>7145</v>
      </c>
      <c r="B5104" s="91" t="s">
        <v>7138</v>
      </c>
    </row>
    <row r="5105" spans="1:2" ht="15" x14ac:dyDescent="0.25">
      <c r="A5105" s="91" t="s">
        <v>7146</v>
      </c>
      <c r="B5105" s="91" t="s">
        <v>7138</v>
      </c>
    </row>
    <row r="5106" spans="1:2" ht="15" x14ac:dyDescent="0.25">
      <c r="A5106" s="91" t="s">
        <v>7147</v>
      </c>
      <c r="B5106" s="91" t="s">
        <v>7148</v>
      </c>
    </row>
    <row r="5107" spans="1:2" ht="15" x14ac:dyDescent="0.25">
      <c r="A5107" s="91" t="s">
        <v>7149</v>
      </c>
      <c r="B5107" s="91" t="s">
        <v>7150</v>
      </c>
    </row>
    <row r="5108" spans="1:2" ht="15" x14ac:dyDescent="0.25">
      <c r="A5108" s="91" t="s">
        <v>7151</v>
      </c>
      <c r="B5108" s="91" t="s">
        <v>7148</v>
      </c>
    </row>
    <row r="5109" spans="1:2" ht="15" x14ac:dyDescent="0.25">
      <c r="A5109" s="91" t="s">
        <v>7152</v>
      </c>
      <c r="B5109" s="91" t="s">
        <v>7153</v>
      </c>
    </row>
    <row r="5110" spans="1:2" ht="15" x14ac:dyDescent="0.25">
      <c r="A5110" s="91" t="s">
        <v>7154</v>
      </c>
      <c r="B5110" s="91" t="s">
        <v>7153</v>
      </c>
    </row>
    <row r="5111" spans="1:2" ht="15" x14ac:dyDescent="0.25">
      <c r="A5111" s="91" t="s">
        <v>7155</v>
      </c>
      <c r="B5111" s="91" t="s">
        <v>7153</v>
      </c>
    </row>
    <row r="5112" spans="1:2" ht="15" x14ac:dyDescent="0.25">
      <c r="A5112" s="91" t="s">
        <v>7156</v>
      </c>
      <c r="B5112" s="91" t="s">
        <v>7153</v>
      </c>
    </row>
    <row r="5113" spans="1:2" ht="15" x14ac:dyDescent="0.25">
      <c r="A5113" s="91" t="s">
        <v>7157</v>
      </c>
      <c r="B5113" s="91" t="s">
        <v>7153</v>
      </c>
    </row>
    <row r="5114" spans="1:2" ht="15" x14ac:dyDescent="0.25">
      <c r="A5114" s="91" t="s">
        <v>7158</v>
      </c>
      <c r="B5114" s="91" t="s">
        <v>7153</v>
      </c>
    </row>
    <row r="5115" spans="1:2" ht="15" x14ac:dyDescent="0.25">
      <c r="A5115" s="91" t="s">
        <v>7159</v>
      </c>
      <c r="B5115" s="91" t="s">
        <v>7160</v>
      </c>
    </row>
    <row r="5116" spans="1:2" ht="15" x14ac:dyDescent="0.25">
      <c r="A5116" s="91" t="s">
        <v>7161</v>
      </c>
      <c r="B5116" s="91" t="s">
        <v>7160</v>
      </c>
    </row>
    <row r="5117" spans="1:2" ht="15" x14ac:dyDescent="0.25">
      <c r="A5117" s="91" t="s">
        <v>7162</v>
      </c>
      <c r="B5117" s="91" t="s">
        <v>7163</v>
      </c>
    </row>
    <row r="5118" spans="1:2" ht="15" x14ac:dyDescent="0.25">
      <c r="A5118" s="91" t="s">
        <v>7164</v>
      </c>
      <c r="B5118" s="91" t="s">
        <v>7165</v>
      </c>
    </row>
    <row r="5119" spans="1:2" ht="15" x14ac:dyDescent="0.25">
      <c r="A5119" s="91" t="s">
        <v>7166</v>
      </c>
      <c r="B5119" s="91" t="s">
        <v>7167</v>
      </c>
    </row>
    <row r="5120" spans="1:2" ht="15" x14ac:dyDescent="0.25">
      <c r="A5120" s="91" t="s">
        <v>7168</v>
      </c>
      <c r="B5120" s="91" t="s">
        <v>7163</v>
      </c>
    </row>
    <row r="5121" spans="1:2" ht="15" x14ac:dyDescent="0.25">
      <c r="A5121" s="91" t="s">
        <v>7169</v>
      </c>
      <c r="B5121" s="91" t="s">
        <v>7160</v>
      </c>
    </row>
    <row r="5122" spans="1:2" ht="15" x14ac:dyDescent="0.25">
      <c r="A5122" s="91" t="s">
        <v>7170</v>
      </c>
      <c r="B5122" s="91" t="s">
        <v>7167</v>
      </c>
    </row>
    <row r="5123" spans="1:2" ht="15" x14ac:dyDescent="0.25">
      <c r="A5123" s="91" t="s">
        <v>7171</v>
      </c>
      <c r="B5123" s="91" t="s">
        <v>7160</v>
      </c>
    </row>
    <row r="5124" spans="1:2" ht="15" x14ac:dyDescent="0.25">
      <c r="A5124" s="91" t="s">
        <v>7172</v>
      </c>
      <c r="B5124" s="91" t="s">
        <v>7173</v>
      </c>
    </row>
    <row r="5125" spans="1:2" ht="15" x14ac:dyDescent="0.25">
      <c r="A5125" s="91" t="s">
        <v>7174</v>
      </c>
      <c r="B5125" s="91" t="s">
        <v>7175</v>
      </c>
    </row>
    <row r="5126" spans="1:2" ht="15" x14ac:dyDescent="0.25">
      <c r="A5126" s="91" t="s">
        <v>7176</v>
      </c>
      <c r="B5126" s="91" t="s">
        <v>7177</v>
      </c>
    </row>
    <row r="5127" spans="1:2" ht="15" x14ac:dyDescent="0.25">
      <c r="A5127" s="91" t="s">
        <v>7178</v>
      </c>
      <c r="B5127" s="91" t="s">
        <v>7179</v>
      </c>
    </row>
    <row r="5128" spans="1:2" ht="15" x14ac:dyDescent="0.25">
      <c r="A5128" s="91" t="s">
        <v>7180</v>
      </c>
      <c r="B5128" s="91" t="s">
        <v>7179</v>
      </c>
    </row>
    <row r="5129" spans="1:2" ht="15" x14ac:dyDescent="0.25">
      <c r="A5129" s="91" t="s">
        <v>7181</v>
      </c>
      <c r="B5129" s="91" t="s">
        <v>7182</v>
      </c>
    </row>
    <row r="5130" spans="1:2" ht="15" x14ac:dyDescent="0.25">
      <c r="A5130" s="91" t="s">
        <v>7183</v>
      </c>
      <c r="B5130" s="91" t="s">
        <v>7184</v>
      </c>
    </row>
    <row r="5131" spans="1:2" ht="15" x14ac:dyDescent="0.25">
      <c r="A5131" s="91" t="s">
        <v>7185</v>
      </c>
      <c r="B5131" s="91" t="s">
        <v>7184</v>
      </c>
    </row>
    <row r="5132" spans="1:2" ht="15" x14ac:dyDescent="0.25">
      <c r="A5132" s="91" t="s">
        <v>7186</v>
      </c>
      <c r="B5132" s="91" t="s">
        <v>7187</v>
      </c>
    </row>
    <row r="5133" spans="1:2" ht="15" x14ac:dyDescent="0.25">
      <c r="A5133" s="91" t="s">
        <v>7188</v>
      </c>
      <c r="B5133" s="91" t="s">
        <v>7189</v>
      </c>
    </row>
    <row r="5134" spans="1:2" ht="15" x14ac:dyDescent="0.25">
      <c r="A5134" s="91" t="s">
        <v>7190</v>
      </c>
      <c r="B5134" s="91" t="s">
        <v>7189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0CE9F259D5C464089C7B132554B5A9C" ma:contentTypeVersion="5" ma:contentTypeDescription="Opprett et nytt dokument." ma:contentTypeScope="" ma:versionID="ad293c229d807d0989decdad457817f1">
  <xsd:schema xmlns:xsd="http://www.w3.org/2001/XMLSchema" xmlns:xs="http://www.w3.org/2001/XMLSchema" xmlns:p="http://schemas.microsoft.com/office/2006/metadata/properties" xmlns:ns2="e5e56184-275f-495f-a56f-8fdf09bcc359" xmlns:ns3="b557ad7c-3bd3-49d6-bad6-c9c334ba7353" targetNamespace="http://schemas.microsoft.com/office/2006/metadata/properties" ma:root="true" ma:fieldsID="390185ba20c0af2348bfd247497666b0" ns2:_="" ns3:_="">
    <xsd:import namespace="e5e56184-275f-495f-a56f-8fdf09bcc359"/>
    <xsd:import namespace="b557ad7c-3bd3-49d6-bad6-c9c334ba7353"/>
    <xsd:element name="properties">
      <xsd:complexType>
        <xsd:sequence>
          <xsd:element name="documentManagement">
            <xsd:complexType>
              <xsd:all>
                <xsd:element ref="ns2:TaxCatchAll" minOccurs="0"/>
                <xsd:element ref="ns3:IntranetMMSikkerhetNote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e56184-275f-495f-a56f-8fdf09bcc359" elementFormDefault="qualified">
    <xsd:import namespace="http://schemas.microsoft.com/office/2006/documentManagement/types"/>
    <xsd:import namespace="http://schemas.microsoft.com/office/infopath/2007/PartnerControls"/>
    <xsd:element name="TaxCatchAll" ma:index="8" nillable="true" ma:displayName="Taxonomy Catch All Column" ma:description="" ma:hidden="true" ma:list="{c1daca29-8c85-4e64-868d-0a4ce1dbe454}" ma:internalName="TaxCatchAll" ma:showField="CatchAllData" ma:web="e5e56184-275f-495f-a56f-8fdf09bcc35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557ad7c-3bd3-49d6-bad6-c9c334ba7353" elementFormDefault="qualified">
    <xsd:import namespace="http://schemas.microsoft.com/office/2006/documentManagement/types"/>
    <xsd:import namespace="http://schemas.microsoft.com/office/infopath/2007/PartnerControls"/>
    <xsd:element name="IntranetMMSikkerhetNoteField" ma:index="10" ma:taxonomy="true" ma:internalName="IntranetMMSikkerhetNoteField" ma:taxonomyFieldName="IntranetMMSikkerhet" ma:displayName="Graderingsnivå" ma:default="" ma:fieldId="{73325cf5-b570-4eb2-98e7-05dcbc4d9a2e}" ma:sspId="9bc1ae65-7bad-4a1a-867d-1417b907e5da" ma:termSetId="ca32687f-15c1-4b8a-bc76-5721c7b52a1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5e56184-275f-495f-a56f-8fdf09bcc359">
      <Value>1</Value>
    </TaxCatchAll>
    <IntranetMMSikkerhetNoteField xmlns="b557ad7c-3bd3-49d6-bad6-c9c334ba7353">
      <Terms xmlns="http://schemas.microsoft.com/office/infopath/2007/PartnerControls">
        <TermInfo xmlns="http://schemas.microsoft.com/office/infopath/2007/PartnerControls">
          <TermName xmlns="http://schemas.microsoft.com/office/infopath/2007/PartnerControls">UGRADERT</TermName>
          <TermId xmlns="http://schemas.microsoft.com/office/infopath/2007/PartnerControls">d00673f2-4025-410d-80f3-e4b359da56af</TermId>
        </TermInfo>
      </Terms>
    </IntranetMMSikkerhetNoteField>
  </documentManagement>
</p:properties>
</file>

<file path=customXml/itemProps1.xml><?xml version="1.0" encoding="utf-8"?>
<ds:datastoreItem xmlns:ds="http://schemas.openxmlformats.org/officeDocument/2006/customXml" ds:itemID="{12451409-9E39-4D76-AE0D-EA9583F0A7D9}">
  <ds:schemaRefs>
    <ds:schemaRef ds:uri="http://schemas.microsoft.com/sharepoint/v3/contenttype/forms"/>
  </ds:schemaRefs>
</ds:datastoreItem>
</file>

<file path=customXml/itemProps2.xml><?xml version="1.0" encoding="utf-8"?>
<ds:datastoreItem xmlns:ds="http://schemas.openxmlformats.org/officeDocument/2006/customXml" ds:itemID="{8A896D25-F6DD-4023-BF29-D4CAC8674D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e56184-275f-495f-a56f-8fdf09bcc359"/>
    <ds:schemaRef ds:uri="b557ad7c-3bd3-49d6-bad6-c9c334ba73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82115F-9511-4669-8785-6DA8182BC3E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5e56184-275f-495f-a56f-8fdf09bcc359"/>
    <ds:schemaRef ds:uri="http://purl.org/dc/elements/1.1/"/>
    <ds:schemaRef ds:uri="http://schemas.microsoft.com/office/2006/metadata/properties"/>
    <ds:schemaRef ds:uri="b557ad7c-3bd3-49d6-bad6-c9c334ba735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19</vt:i4>
      </vt:variant>
    </vt:vector>
  </HeadingPairs>
  <TitlesOfParts>
    <vt:vector size="25" baseType="lpstr">
      <vt:lpstr>Søknad om flytting</vt:lpstr>
      <vt:lpstr>Pendling ønsket bosted</vt:lpstr>
      <vt:lpstr>Til flyttebyrå</vt:lpstr>
      <vt:lpstr>Avgjørelse</vt:lpstr>
      <vt:lpstr>Innvalg</vt:lpstr>
      <vt:lpstr>Postnummer</vt:lpstr>
      <vt:lpstr>E</vt:lpstr>
      <vt:lpstr>Ekstrasvar</vt:lpstr>
      <vt:lpstr>Enslig</vt:lpstr>
      <vt:lpstr>Familierelasjon</vt:lpstr>
      <vt:lpstr>Flytting</vt:lpstr>
      <vt:lpstr>Form</vt:lpstr>
      <vt:lpstr>Fremkomstmiddel</vt:lpstr>
      <vt:lpstr>G</vt:lpstr>
      <vt:lpstr>Godtgjørelse</vt:lpstr>
      <vt:lpstr>Kost</vt:lpstr>
      <vt:lpstr>Linj</vt:lpstr>
      <vt:lpstr>'Pendling ønsket bosted'!Print_Area</vt:lpstr>
      <vt:lpstr>'Søknad om flytting'!Print_Area</vt:lpstr>
      <vt:lpstr>S</vt:lpstr>
      <vt:lpstr>Samboer</vt:lpstr>
      <vt:lpstr>Status</vt:lpstr>
      <vt:lpstr>Svar</vt:lpstr>
      <vt:lpstr>'Pendling ønsket bosted'!Utskriftsområde</vt:lpstr>
      <vt:lpstr>'Søknad om flytting'!Utskriftsområde</vt:lpstr>
    </vt:vector>
  </TitlesOfParts>
  <Company>Forsvaret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Søknad om pendling</dc:title>
  <dc:creator>Yvonne Karlsen</dc:creator>
  <cp:lastModifiedBy>Pedersen, Michael Wikestad</cp:lastModifiedBy>
  <cp:lastPrinted>2022-04-11T11:19:31Z</cp:lastPrinted>
  <dcterms:created xsi:type="dcterms:W3CDTF">2011-01-24T11:42:44Z</dcterms:created>
  <dcterms:modified xsi:type="dcterms:W3CDTF">2025-07-01T11:55:29Z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0x01010020CE9F259D5C464089C7B132554B5A9C</vt:lpwstr>
  </property>
  <property fmtid="{D5CDD505-2E9C-101B-9397-08002B2CF9AE}" pid="3" name="IntranetMMSikkerhet">
    <vt:lpwstr>1;#UGRADERT|d00673f2-4025-410d-80f3-e4b359da56af</vt:lpwstr>
  </property>
</Properties>
</file>